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9755" windowHeight="7815"/>
  </bookViews>
  <sheets>
    <sheet name="на 2021-2023 " sheetId="9" r:id="rId1"/>
    <sheet name="Расходы за 2021 год" sheetId="11" r:id="rId2"/>
    <sheet name="на 2022-2023" sheetId="12" r:id="rId3"/>
  </sheets>
  <calcPr calcId="145621"/>
</workbook>
</file>

<file path=xl/calcChain.xml><?xml version="1.0" encoding="utf-8"?>
<calcChain xmlns="http://schemas.openxmlformats.org/spreadsheetml/2006/main">
  <c r="H5" i="12" l="1"/>
  <c r="F6" i="12"/>
  <c r="F5" i="12" s="1"/>
  <c r="G6" i="12"/>
  <c r="G5" i="12" s="1"/>
  <c r="H6" i="12"/>
  <c r="H6" i="9" l="1"/>
  <c r="F6" i="9"/>
  <c r="G6" i="9"/>
  <c r="G5" i="9" s="1"/>
  <c r="L18" i="11"/>
  <c r="I18" i="11"/>
  <c r="M18" i="11" s="1"/>
  <c r="K17" i="11"/>
  <c r="J17" i="11"/>
  <c r="L17" i="11" s="1"/>
  <c r="H17" i="11"/>
  <c r="I17" i="11" s="1"/>
  <c r="L16" i="11"/>
  <c r="I16" i="11"/>
  <c r="M16" i="11" s="1"/>
  <c r="K15" i="11"/>
  <c r="J15" i="11"/>
  <c r="H15" i="11"/>
  <c r="F15" i="11"/>
  <c r="I15" i="11" s="1"/>
  <c r="L14" i="11"/>
  <c r="H14" i="11"/>
  <c r="H13" i="11" s="1"/>
  <c r="K13" i="11"/>
  <c r="J13" i="11"/>
  <c r="F13" i="11"/>
  <c r="I13" i="11" s="1"/>
  <c r="M13" i="11" s="1"/>
  <c r="L12" i="11"/>
  <c r="H12" i="11"/>
  <c r="L11" i="11"/>
  <c r="H11" i="11"/>
  <c r="I11" i="11" s="1"/>
  <c r="M11" i="11" s="1"/>
  <c r="K10" i="11"/>
  <c r="K9" i="11" s="1"/>
  <c r="J10" i="11"/>
  <c r="F10" i="11"/>
  <c r="L13" i="11" l="1"/>
  <c r="H10" i="11"/>
  <c r="H9" i="11" s="1"/>
  <c r="F9" i="11"/>
  <c r="I9" i="11" s="1"/>
  <c r="J9" i="11"/>
  <c r="L9" i="11" s="1"/>
  <c r="M9" i="11"/>
  <c r="M15" i="11"/>
  <c r="M17" i="11"/>
  <c r="I14" i="11"/>
  <c r="M14" i="11" s="1"/>
  <c r="I10" i="11"/>
  <c r="M10" i="11" s="1"/>
  <c r="L10" i="11"/>
  <c r="I12" i="11"/>
  <c r="M12" i="11" s="1"/>
  <c r="L15" i="11"/>
  <c r="H5" i="9"/>
  <c r="F5" i="9"/>
</calcChain>
</file>

<file path=xl/sharedStrings.xml><?xml version="1.0" encoding="utf-8"?>
<sst xmlns="http://schemas.openxmlformats.org/spreadsheetml/2006/main" count="145" uniqueCount="67">
  <si>
    <t xml:space="preserve">                                                               (тыс. рублей)</t>
  </si>
  <si>
    <t>Наименование</t>
  </si>
  <si>
    <t>Рз</t>
  </si>
  <si>
    <t>ПР</t>
  </si>
  <si>
    <t>ЦС</t>
  </si>
  <si>
    <t>ВР</t>
  </si>
  <si>
    <t>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</si>
  <si>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</si>
  <si>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</si>
  <si>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</si>
  <si>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Расходы на обеспечение выполнения функций органов государственной власти</t>
  </si>
  <si>
    <t>Закупка товаров, работ и услуг для обеспечения государственных (муниципальных) нужд</t>
  </si>
  <si>
    <t>100</t>
  </si>
  <si>
    <t>8310029020</t>
  </si>
  <si>
    <t>0000000000</t>
  </si>
  <si>
    <t>Расходы на выплату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</si>
  <si>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8310029040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</si>
  <si>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</si>
  <si>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8310029050</t>
  </si>
  <si>
    <t>Сумма на 2021 год</t>
  </si>
  <si>
    <t>Сумма на 2022 год</t>
  </si>
  <si>
    <t>Сведения</t>
  </si>
  <si>
    <t>Государственное Собрание Республики Марий Эл</t>
  </si>
  <si>
    <t>(наименование главного распорядителя средств бюджета)</t>
  </si>
  <si>
    <t xml:space="preserve">тыс. рублей </t>
  </si>
  <si>
    <t>Глава</t>
  </si>
  <si>
    <t>Раздел, подраздел</t>
  </si>
  <si>
    <t>Целевая статья</t>
  </si>
  <si>
    <t>Вид расходов</t>
  </si>
  <si>
    <t>Утверждено законом о бюджете на 2021 год         (№ 49-З от 10.12.2020  в ред. от 28.10.2021)</t>
  </si>
  <si>
    <t xml:space="preserve">Резервный фонд Правительства РМЭ </t>
  </si>
  <si>
    <t>Изменения в сводную бюджетную роспись, внесенные в соответствии со ст. 217 БК РФ</t>
  </si>
  <si>
    <t>Профинансировано</t>
  </si>
  <si>
    <t>Кассовое исполнение</t>
  </si>
  <si>
    <t>Остаток (гр.10-гр.11)</t>
  </si>
  <si>
    <t>% исполнения (гр.11*100/гр.9)</t>
  </si>
  <si>
    <t>Нормативный документ предусматривающий расходы по гр.7 и гр.8</t>
  </si>
  <si>
    <t>Примечание (причины неисполнения кассовых расходов)</t>
  </si>
  <si>
    <t>0000</t>
  </si>
  <si>
    <t>0103</t>
  </si>
  <si>
    <t>1.Распоряжение Павительства РМЭ "О перераспределении бюджетных ассигнований республиканского бюджета Республики Марий Эл" №586-р от 28.10.2021г.                                      2.Распоряжение Правительства РМЭ №668 от 9.12.2021 "О перераспределении бюджетных ассигнований  республиканского бюджета Республики Марий Эл".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</si>
  <si>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</si>
  <si>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 соответствии с пп.14 п.6 ст.68 Закона Республики Марий Эл от 30.07.2007 года №42-З "О бюджетных правоотношениях в Республике Марий Эл" передвижка бюджетных ассигнований справка №802 об изменении росписи расходов.</t>
  </si>
  <si>
    <t>Фактические расходы по 213 КОСГУ сложились меньше запланированных в связи с большим количеством больничных листов.</t>
  </si>
  <si>
    <t>Фактические расходы за услуги связи по заключенным контрактам сложились меньше запланированных.</t>
  </si>
  <si>
    <t>Председатель законодательного (представительного)   органа    государственной власти субъекта Российской Федерации</t>
  </si>
  <si>
    <t xml:space="preserve">Распоряжение Правительства РМЭ №668 от 9.12.2021 "О перераспределении бюджетных ассигнований  республиканского бюджета Республики Марий Эл".  </t>
  </si>
  <si>
    <t>В соответствии с пп.14 п.6 ст.68 Закона Республики Марий Эл от 30.07.2007 года №42-З "О бюджетных правоотношениях в Республике Марий Эл" передвижка бюджетных ассигнований справка №159 об изменении росписи расходов.</t>
  </si>
  <si>
    <t xml:space="preserve">Кассовые расходы произведены по фактическим потребностям, фактические расходы по 211, 213 КОСГУ сложились меньше запланированных. </t>
  </si>
  <si>
    <t>Депутаты (члены) законодательного (представительного) органа государственной власти субъекта Российской Федерации</t>
  </si>
  <si>
    <t xml:space="preserve">Распоряжение Правительства РМЭ №668 от 9.12.2021 "О перераспределении бюджетных ассигнований  республиканского бюджета Республики Марий Эл".              </t>
  </si>
  <si>
    <t>Кассовые расходы произведены по фактическим потребностям, фактические расходы по 213 КОСГУ сложились меньше запланированных.</t>
  </si>
  <si>
    <t>Выплаты и компенсации в связи с осуществлением депутатской деятельности</t>
  </si>
  <si>
    <t>РАСПРЕДЕЛЕНИЕ БЮДЖЕТНЫХ АССИГНОВАНИЙ ИЗ РЕСПУБЛИКАНСКОГО БЮДЖЕТА РЕСПУБЛИКИ МАРИЙ ЭЛ ПО РАЗДЕЛАМ, ПОДРАЗДЕЛАМ, ЦЕЛЕВЫМ СТАТЬЯМ (ГОСУДАРСТВЕННЫМ ПРОГРАММАМ И НЕПРОГРАММНЫМ НАПРАВЛЕНИЯМ ДЕЯТЕЛЬНОСТИ), ГРУППАМ ВИДОВ РАСХОДОВ                                                                                                                  КЛАССИФИКАЦИИ РАСХОДОВ БЮДЖЕТОВ НА 2021 ГОД И ПЛАНОВЫЙ ПЕРИОД 2022 И 2023 ГОДОВ</t>
  </si>
  <si>
    <t>Сумма на 2023 год</t>
  </si>
  <si>
    <t>Закон Республики Марий Эл от 10.12.2020 N 49-З "О республиканском бюджете Республики Марий Эл на 2021 год и на плановый период 2022 и 2023 годов" (принят Госсобранием РМЭ 10.12.2020) в ред. от 28.10.2021 г.</t>
  </si>
  <si>
    <t>8310074730</t>
  </si>
  <si>
    <t>Сумма на 2024 год</t>
  </si>
  <si>
    <t>ЦСР</t>
  </si>
  <si>
    <t>00</t>
  </si>
  <si>
    <t>8310000000</t>
  </si>
  <si>
    <t>Обеспечение деятельности Государственного Собрания Республики Марий Эл</t>
  </si>
  <si>
    <t xml:space="preserve">Закон Республики Марий Эл от 03.12.2021 N 56-З "О республиканском бюджете Республики Марий Эл на 2022 год и на плановый период 2023 и 2024 годов" (принят Госсобранием РМЭ 02.12.2021) </t>
  </si>
  <si>
    <t>РАСПРЕДЕЛЕНИЕ БЮДЖЕТНЫХ АССИГНОВАНИЙ ИЗ РЕСПУБЛИКАНСКОГО БЮДЖЕТА РЕСПУБЛИКИ МАРИЙ ЭЛ ПО ЦЕЛЕВЫМ СТАТЬЯМ (ГОСУДАРСТВЕННЫМ ПРОГРАММАМ И НЕПРОГРАММНЫМ НАПРАВЛЕНИЯМ ДЕЯТЕЛЬНОСТИ), ГРУППАМ ВИДОВ РАСХОДОВ, РАЗДЕЛАМ, ПОДРАЗДЕЛАМ                                                                                                                   КЛАССИФИКАЦИИ РАСХОДОВ БЮДЖЕТОВ НА 2022 ГОД И ПЛАНОВЫЙ ПЕРИОД 2023 И 2024 ГОДОВ</t>
  </si>
  <si>
    <t xml:space="preserve">Наименование показателя                               </t>
  </si>
  <si>
    <t xml:space="preserve">о расходовании средств республиканского бюджета Республики Марий Эл по разделам, подразделам, целевым статьям и видам расходов классификации расходов бюджетов за 2021 год </t>
  </si>
  <si>
    <t xml:space="preserve">Уточненный план  на 31.12.2021года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</si>
</sst>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A10" sqref="A10"/>
    </sheetView>
  </sheetViews>
  <sheetFormatPr defaultRowHeight="15" x14ac:dyDescent="0.25"/>
  <cols>
    <col min="1" max="1" width="62.5703125" customWidth="1"/>
    <col min="4" max="4" width="15" customWidth="1"/>
    <col min="6" max="6" width="22.85546875" customWidth="1"/>
    <col min="7" max="7" width="23.140625" customWidth="1"/>
    <col min="8" max="8" width="23.28515625" customWidth="1"/>
  </cols>
  <sheetData>
    <row r="1" spans="1:8" ht="63.75" customHeight="1" x14ac:dyDescent="0.25">
      <c r="A1" s="28" t="s">
        <v>53</v>
      </c>
      <c r="B1" s="28"/>
      <c r="C1" s="28"/>
      <c r="D1" s="28"/>
      <c r="E1" s="28"/>
      <c r="F1" s="28"/>
      <c r="G1" s="29"/>
      <c r="H1" s="29"/>
    </row>
    <row r="2" spans="1:8" hidden="1" x14ac:dyDescent="0.25"/>
    <row r="3" spans="1:8" x14ac:dyDescent="0.25">
      <c r="A3" s="5"/>
      <c r="B3" s="5"/>
      <c r="C3" s="5"/>
      <c r="E3" s="5"/>
      <c r="H3" s="6" t="s">
        <v>0</v>
      </c>
    </row>
    <row r="4" spans="1:8" ht="32.2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19</v>
      </c>
      <c r="G4" s="2" t="s">
        <v>20</v>
      </c>
      <c r="H4" s="2" t="s">
        <v>54</v>
      </c>
    </row>
    <row r="5" spans="1:8" ht="77.25" customHeight="1" x14ac:dyDescent="0.25">
      <c r="A5" s="27" t="s">
        <v>7</v>
      </c>
      <c r="B5" s="3" t="s">
        <v>8</v>
      </c>
      <c r="C5" s="3" t="s">
        <v>9</v>
      </c>
      <c r="D5" s="3" t="s">
        <v>14</v>
      </c>
      <c r="E5" s="3" t="s">
        <v>6</v>
      </c>
      <c r="F5" s="4">
        <f>F6+F9+F10+F11</f>
        <v>56239.5</v>
      </c>
      <c r="G5" s="4">
        <f>G6+G9+G10+G11</f>
        <v>39020</v>
      </c>
      <c r="H5" s="4">
        <f>H6+H9+H10+H11</f>
        <v>39020</v>
      </c>
    </row>
    <row r="6" spans="1:8" ht="37.5" x14ac:dyDescent="0.25">
      <c r="A6" s="27" t="s">
        <v>10</v>
      </c>
      <c r="B6" s="3" t="s">
        <v>8</v>
      </c>
      <c r="C6" s="3" t="s">
        <v>9</v>
      </c>
      <c r="D6" s="3" t="s">
        <v>13</v>
      </c>
      <c r="E6" s="3" t="s">
        <v>6</v>
      </c>
      <c r="F6" s="4">
        <f>F7+F8</f>
        <v>40023.5</v>
      </c>
      <c r="G6" s="4">
        <f>G7+G8</f>
        <v>25875</v>
      </c>
      <c r="H6" s="4">
        <f>H7+H8</f>
        <v>25875</v>
      </c>
    </row>
    <row r="7" spans="1:8" ht="93.75" x14ac:dyDescent="0.25">
      <c r="A7" s="27" t="s">
        <v>15</v>
      </c>
      <c r="B7" s="3" t="s">
        <v>8</v>
      </c>
      <c r="C7" s="3" t="s">
        <v>9</v>
      </c>
      <c r="D7" s="3" t="s">
        <v>13</v>
      </c>
      <c r="E7" s="3">
        <v>100</v>
      </c>
      <c r="F7" s="4">
        <v>31501</v>
      </c>
      <c r="G7" s="4">
        <v>23627</v>
      </c>
      <c r="H7" s="4">
        <v>23627</v>
      </c>
    </row>
    <row r="8" spans="1:8" ht="37.5" x14ac:dyDescent="0.25">
      <c r="A8" s="27" t="s">
        <v>11</v>
      </c>
      <c r="B8" s="3" t="s">
        <v>8</v>
      </c>
      <c r="C8" s="3" t="s">
        <v>9</v>
      </c>
      <c r="D8" s="3" t="s">
        <v>13</v>
      </c>
      <c r="E8" s="3">
        <v>200</v>
      </c>
      <c r="F8" s="4">
        <v>8522.5</v>
      </c>
      <c r="G8" s="4">
        <v>2248</v>
      </c>
      <c r="H8" s="4">
        <v>2248</v>
      </c>
    </row>
    <row r="9" spans="1:8" ht="93.75" x14ac:dyDescent="0.25">
      <c r="A9" s="27" t="s">
        <v>17</v>
      </c>
      <c r="B9" s="3" t="s">
        <v>8</v>
      </c>
      <c r="C9" s="3" t="s">
        <v>9</v>
      </c>
      <c r="D9" s="3" t="s">
        <v>16</v>
      </c>
      <c r="E9" s="3" t="s">
        <v>12</v>
      </c>
      <c r="F9" s="4">
        <v>3928</v>
      </c>
      <c r="G9" s="4">
        <v>3928</v>
      </c>
      <c r="H9" s="4">
        <v>3928</v>
      </c>
    </row>
    <row r="10" spans="1:8" ht="99" customHeight="1" x14ac:dyDescent="0.25">
      <c r="A10" s="27" t="s">
        <v>17</v>
      </c>
      <c r="B10" s="3" t="s">
        <v>8</v>
      </c>
      <c r="C10" s="3" t="s">
        <v>9</v>
      </c>
      <c r="D10" s="3" t="s">
        <v>18</v>
      </c>
      <c r="E10" s="3" t="s">
        <v>12</v>
      </c>
      <c r="F10" s="4">
        <v>9492</v>
      </c>
      <c r="G10" s="4">
        <v>7120</v>
      </c>
      <c r="H10" s="4">
        <v>7120</v>
      </c>
    </row>
    <row r="11" spans="1:8" ht="99" customHeight="1" x14ac:dyDescent="0.25">
      <c r="A11" s="27" t="s">
        <v>17</v>
      </c>
      <c r="B11" s="3" t="s">
        <v>8</v>
      </c>
      <c r="C11" s="3" t="s">
        <v>9</v>
      </c>
      <c r="D11" s="3" t="s">
        <v>56</v>
      </c>
      <c r="E11" s="3" t="s">
        <v>12</v>
      </c>
      <c r="F11" s="4">
        <v>2796</v>
      </c>
      <c r="G11" s="4">
        <v>2097</v>
      </c>
      <c r="H11" s="4">
        <v>2097</v>
      </c>
    </row>
    <row r="12" spans="1:8" ht="43.5" customHeight="1" x14ac:dyDescent="0.25">
      <c r="A12" s="7" t="s">
        <v>55</v>
      </c>
      <c r="B12" s="5"/>
      <c r="C12" s="5"/>
      <c r="D12" s="5"/>
      <c r="E12" s="5"/>
      <c r="F12" s="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14" workbookViewId="0">
      <selection activeCell="R16" sqref="R16"/>
    </sheetView>
  </sheetViews>
  <sheetFormatPr defaultRowHeight="15" x14ac:dyDescent="0.25"/>
  <cols>
    <col min="1" max="1" width="33.5703125" customWidth="1"/>
    <col min="2" max="2" width="6.5703125" customWidth="1"/>
    <col min="3" max="3" width="8" customWidth="1"/>
    <col min="4" max="4" width="12" customWidth="1"/>
    <col min="5" max="5" width="8.28515625" customWidth="1"/>
    <col min="6" max="6" width="17" customWidth="1"/>
    <col min="7" max="7" width="10" hidden="1" customWidth="1"/>
    <col min="8" max="8" width="14.28515625" hidden="1" customWidth="1"/>
    <col min="9" max="9" width="16.85546875" customWidth="1"/>
    <col min="10" max="10" width="16.7109375" customWidth="1"/>
    <col min="11" max="11" width="18.7109375" customWidth="1"/>
    <col min="12" max="13" width="0.140625" hidden="1" customWidth="1"/>
    <col min="14" max="14" width="36.28515625" hidden="1" customWidth="1"/>
    <col min="15" max="15" width="1.5703125" hidden="1" customWidth="1"/>
  </cols>
  <sheetData>
    <row r="1" spans="1:16" ht="18.75" x14ac:dyDescent="0.3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42" customHeight="1" x14ac:dyDescent="0.3">
      <c r="A2" s="34" t="s">
        <v>65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ht="18.75" x14ac:dyDescent="0.3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x14ac:dyDescent="0.25">
      <c r="A4" s="35" t="s">
        <v>23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8" t="s">
        <v>24</v>
      </c>
    </row>
    <row r="6" spans="1:16" s="9" customFormat="1" x14ac:dyDescent="0.25">
      <c r="A6" s="30" t="s">
        <v>64</v>
      </c>
      <c r="B6" s="30" t="s">
        <v>25</v>
      </c>
      <c r="C6" s="30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31</v>
      </c>
      <c r="I6" s="30" t="s">
        <v>66</v>
      </c>
      <c r="J6" s="30" t="s">
        <v>32</v>
      </c>
      <c r="K6" s="30" t="s">
        <v>33</v>
      </c>
      <c r="L6" s="30" t="s">
        <v>34</v>
      </c>
      <c r="M6" s="30" t="s">
        <v>35</v>
      </c>
      <c r="N6" s="30" t="s">
        <v>36</v>
      </c>
      <c r="O6" s="30" t="s">
        <v>37</v>
      </c>
    </row>
    <row r="7" spans="1:16" s="9" customFormat="1" ht="79.5" customHeight="1" x14ac:dyDescent="0.25">
      <c r="A7" s="31"/>
      <c r="B7" s="31"/>
      <c r="C7" s="31"/>
      <c r="D7" s="31"/>
      <c r="E7" s="31"/>
      <c r="F7" s="32"/>
      <c r="G7" s="31"/>
      <c r="H7" s="31"/>
      <c r="I7" s="32"/>
      <c r="J7" s="31"/>
      <c r="K7" s="31"/>
      <c r="L7" s="31"/>
      <c r="M7" s="31"/>
      <c r="N7" s="32"/>
      <c r="O7" s="31"/>
    </row>
    <row r="8" spans="1:16" s="12" customFormat="1" ht="12.75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7</v>
      </c>
      <c r="J8" s="10">
        <v>8</v>
      </c>
      <c r="K8" s="10">
        <v>9</v>
      </c>
      <c r="L8" s="10">
        <v>12</v>
      </c>
      <c r="M8" s="10">
        <v>13</v>
      </c>
      <c r="N8" s="10">
        <v>14</v>
      </c>
      <c r="O8" s="10">
        <v>15</v>
      </c>
      <c r="P8" s="11"/>
    </row>
    <row r="9" spans="1:16" ht="30" x14ac:dyDescent="0.25">
      <c r="A9" s="13" t="s">
        <v>22</v>
      </c>
      <c r="B9" s="14">
        <v>830</v>
      </c>
      <c r="C9" s="15" t="s">
        <v>38</v>
      </c>
      <c r="D9" s="15" t="s">
        <v>14</v>
      </c>
      <c r="E9" s="16" t="s">
        <v>6</v>
      </c>
      <c r="F9" s="17">
        <f>F10+F13+F15+F17</f>
        <v>56239.5</v>
      </c>
      <c r="G9" s="17"/>
      <c r="H9" s="17">
        <f>H10+H13+H15+H17</f>
        <v>4594</v>
      </c>
      <c r="I9" s="17">
        <f>F9+G9+H9</f>
        <v>60833.5</v>
      </c>
      <c r="J9" s="18">
        <f>J10+J13+J15+J17</f>
        <v>60771.85</v>
      </c>
      <c r="K9" s="18">
        <f>K10+K13+K15+K18</f>
        <v>60761.289999999994</v>
      </c>
      <c r="L9" s="18">
        <f>J9-K9</f>
        <v>10.560000000004948</v>
      </c>
      <c r="M9" s="18">
        <f>K9*100/I9</f>
        <v>99.881298955345315</v>
      </c>
      <c r="N9" s="14"/>
      <c r="O9" s="19"/>
    </row>
    <row r="10" spans="1:16" ht="54.75" customHeight="1" x14ac:dyDescent="0.25">
      <c r="A10" s="13" t="s">
        <v>10</v>
      </c>
      <c r="B10" s="14">
        <v>830</v>
      </c>
      <c r="C10" s="15" t="s">
        <v>39</v>
      </c>
      <c r="D10" s="15">
        <v>8310029020</v>
      </c>
      <c r="E10" s="16" t="s">
        <v>6</v>
      </c>
      <c r="F10" s="17">
        <f>F11+F12</f>
        <v>40023.5</v>
      </c>
      <c r="G10" s="17"/>
      <c r="H10" s="17">
        <f>H11+H12</f>
        <v>4295.5</v>
      </c>
      <c r="I10" s="17">
        <f>F10+G10+H10</f>
        <v>44319</v>
      </c>
      <c r="J10" s="17">
        <f>J11+J12</f>
        <v>44257.36</v>
      </c>
      <c r="K10" s="17">
        <f>K11+K12</f>
        <v>44252.59</v>
      </c>
      <c r="L10" s="17">
        <f t="shared" ref="L10:L18" si="0">J10-K10</f>
        <v>4.7700000000040745</v>
      </c>
      <c r="M10" s="18">
        <f t="shared" ref="M10:M18" si="1">K10*100/I10</f>
        <v>99.850154561249127</v>
      </c>
      <c r="N10" s="20" t="s">
        <v>40</v>
      </c>
      <c r="O10" s="19"/>
    </row>
    <row r="11" spans="1:16" ht="145.5" customHeight="1" x14ac:dyDescent="0.25">
      <c r="A11" s="13" t="s">
        <v>41</v>
      </c>
      <c r="B11" s="14">
        <v>830</v>
      </c>
      <c r="C11" s="15" t="s">
        <v>39</v>
      </c>
      <c r="D11" s="15">
        <v>8310029020</v>
      </c>
      <c r="E11" s="21">
        <v>100</v>
      </c>
      <c r="F11" s="17">
        <v>31501</v>
      </c>
      <c r="G11" s="17"/>
      <c r="H11" s="17">
        <f>794+235</f>
        <v>1029</v>
      </c>
      <c r="I11" s="17">
        <f t="shared" ref="I11:I18" si="2">F11+G11+H11</f>
        <v>32530</v>
      </c>
      <c r="J11" s="17">
        <v>32530.02</v>
      </c>
      <c r="K11" s="18">
        <v>32525.25</v>
      </c>
      <c r="L11" s="17">
        <f t="shared" si="0"/>
        <v>4.7700000000004366</v>
      </c>
      <c r="M11" s="18">
        <f t="shared" si="1"/>
        <v>99.985398094067008</v>
      </c>
      <c r="N11" s="22" t="s">
        <v>42</v>
      </c>
      <c r="O11" s="22" t="s">
        <v>43</v>
      </c>
    </row>
    <row r="12" spans="1:16" ht="71.25" customHeight="1" x14ac:dyDescent="0.25">
      <c r="A12" s="13" t="s">
        <v>11</v>
      </c>
      <c r="B12" s="14">
        <v>830</v>
      </c>
      <c r="C12" s="15" t="s">
        <v>39</v>
      </c>
      <c r="D12" s="15">
        <v>8310029020</v>
      </c>
      <c r="E12" s="14">
        <v>200</v>
      </c>
      <c r="F12" s="17">
        <v>8522.5</v>
      </c>
      <c r="G12" s="17"/>
      <c r="H12" s="17">
        <f>3500-233.5</f>
        <v>3266.5</v>
      </c>
      <c r="I12" s="17">
        <f t="shared" si="2"/>
        <v>11789</v>
      </c>
      <c r="J12" s="18">
        <v>11727.34</v>
      </c>
      <c r="K12" s="18">
        <v>11727.34</v>
      </c>
      <c r="L12" s="17">
        <f t="shared" si="0"/>
        <v>0</v>
      </c>
      <c r="M12" s="18">
        <f t="shared" si="1"/>
        <v>99.476970056832641</v>
      </c>
      <c r="N12" s="22" t="s">
        <v>42</v>
      </c>
      <c r="O12" s="22" t="s">
        <v>44</v>
      </c>
    </row>
    <row r="13" spans="1:16" ht="60" x14ac:dyDescent="0.25">
      <c r="A13" s="13" t="s">
        <v>45</v>
      </c>
      <c r="B13" s="14">
        <v>830</v>
      </c>
      <c r="C13" s="15" t="s">
        <v>39</v>
      </c>
      <c r="D13" s="15">
        <v>8310029040</v>
      </c>
      <c r="E13" s="16" t="s">
        <v>6</v>
      </c>
      <c r="F13" s="17">
        <f>F14</f>
        <v>3928</v>
      </c>
      <c r="G13" s="17"/>
      <c r="H13" s="17">
        <f>H14</f>
        <v>86</v>
      </c>
      <c r="I13" s="17">
        <f t="shared" si="2"/>
        <v>4014</v>
      </c>
      <c r="J13" s="17">
        <f>J14</f>
        <v>4014</v>
      </c>
      <c r="K13" s="18">
        <f>K14</f>
        <v>4012.43</v>
      </c>
      <c r="L13" s="17">
        <f t="shared" si="0"/>
        <v>1.5700000000001637</v>
      </c>
      <c r="M13" s="18">
        <f t="shared" si="1"/>
        <v>99.960886895864476</v>
      </c>
      <c r="N13" s="20" t="s">
        <v>46</v>
      </c>
      <c r="O13" s="19"/>
    </row>
    <row r="14" spans="1:16" ht="134.25" customHeight="1" x14ac:dyDescent="0.25">
      <c r="A14" s="13" t="s">
        <v>41</v>
      </c>
      <c r="B14" s="14">
        <v>830</v>
      </c>
      <c r="C14" s="15" t="s">
        <v>39</v>
      </c>
      <c r="D14" s="15">
        <v>8310029040</v>
      </c>
      <c r="E14" s="14">
        <v>100</v>
      </c>
      <c r="F14" s="17">
        <v>3928</v>
      </c>
      <c r="G14" s="17"/>
      <c r="H14" s="17">
        <f>66+20</f>
        <v>86</v>
      </c>
      <c r="I14" s="17">
        <f t="shared" si="2"/>
        <v>4014</v>
      </c>
      <c r="J14" s="17">
        <v>4014</v>
      </c>
      <c r="K14" s="18">
        <v>4012.43</v>
      </c>
      <c r="L14" s="17">
        <f t="shared" si="0"/>
        <v>1.5700000000001637</v>
      </c>
      <c r="M14" s="18">
        <f t="shared" si="1"/>
        <v>99.960886895864476</v>
      </c>
      <c r="N14" s="22" t="s">
        <v>47</v>
      </c>
      <c r="O14" s="22" t="s">
        <v>48</v>
      </c>
    </row>
    <row r="15" spans="1:16" ht="75" x14ac:dyDescent="0.25">
      <c r="A15" s="13" t="s">
        <v>49</v>
      </c>
      <c r="B15" s="14">
        <v>830</v>
      </c>
      <c r="C15" s="15" t="s">
        <v>39</v>
      </c>
      <c r="D15" s="15">
        <v>8310029050</v>
      </c>
      <c r="E15" s="16" t="s">
        <v>6</v>
      </c>
      <c r="F15" s="17">
        <f>F16</f>
        <v>9492</v>
      </c>
      <c r="G15" s="17"/>
      <c r="H15" s="17">
        <f>H16</f>
        <v>234</v>
      </c>
      <c r="I15" s="17">
        <f t="shared" si="2"/>
        <v>9726</v>
      </c>
      <c r="J15" s="17">
        <f>J16</f>
        <v>9726</v>
      </c>
      <c r="K15" s="17">
        <f>K16</f>
        <v>9721.7800000000007</v>
      </c>
      <c r="L15" s="17">
        <f t="shared" si="0"/>
        <v>4.2199999999993452</v>
      </c>
      <c r="M15" s="18">
        <f t="shared" si="1"/>
        <v>99.956611145383519</v>
      </c>
      <c r="N15" s="22" t="s">
        <v>50</v>
      </c>
      <c r="O15" s="19"/>
    </row>
    <row r="16" spans="1:16" ht="140.25" customHeight="1" x14ac:dyDescent="0.25">
      <c r="A16" s="13" t="s">
        <v>41</v>
      </c>
      <c r="B16" s="14">
        <v>830</v>
      </c>
      <c r="C16" s="15" t="s">
        <v>39</v>
      </c>
      <c r="D16" s="15">
        <v>8310029050</v>
      </c>
      <c r="E16" s="14">
        <v>100</v>
      </c>
      <c r="F16" s="17">
        <v>9492</v>
      </c>
      <c r="G16" s="17"/>
      <c r="H16" s="17">
        <v>234</v>
      </c>
      <c r="I16" s="17">
        <f t="shared" si="2"/>
        <v>9726</v>
      </c>
      <c r="J16" s="17">
        <v>9726</v>
      </c>
      <c r="K16" s="18">
        <v>9721.7800000000007</v>
      </c>
      <c r="L16" s="17">
        <f t="shared" si="0"/>
        <v>4.2199999999993452</v>
      </c>
      <c r="M16" s="18">
        <f t="shared" si="1"/>
        <v>99.956611145383519</v>
      </c>
      <c r="N16" s="23"/>
      <c r="O16" s="22" t="s">
        <v>51</v>
      </c>
    </row>
    <row r="17" spans="1:15" ht="56.25" x14ac:dyDescent="0.25">
      <c r="A17" s="24" t="s">
        <v>52</v>
      </c>
      <c r="B17" s="25">
        <v>830</v>
      </c>
      <c r="C17" s="15" t="s">
        <v>39</v>
      </c>
      <c r="D17" s="14">
        <v>8310074730</v>
      </c>
      <c r="E17" s="16" t="s">
        <v>6</v>
      </c>
      <c r="F17" s="14">
        <v>2796</v>
      </c>
      <c r="G17" s="14"/>
      <c r="H17" s="14">
        <f>H18</f>
        <v>-21.5</v>
      </c>
      <c r="I17" s="17">
        <f t="shared" si="2"/>
        <v>2774.5</v>
      </c>
      <c r="J17" s="14">
        <f>J18</f>
        <v>2774.49</v>
      </c>
      <c r="K17" s="14">
        <f>K18</f>
        <v>2774.49</v>
      </c>
      <c r="L17" s="17">
        <f t="shared" si="0"/>
        <v>0</v>
      </c>
      <c r="M17" s="18">
        <f t="shared" si="1"/>
        <v>99.999639574698151</v>
      </c>
      <c r="N17" s="22" t="s">
        <v>42</v>
      </c>
      <c r="O17" s="19"/>
    </row>
    <row r="18" spans="1:15" ht="120" x14ac:dyDescent="0.25">
      <c r="A18" s="13" t="s">
        <v>41</v>
      </c>
      <c r="B18" s="25">
        <v>830</v>
      </c>
      <c r="C18" s="15" t="s">
        <v>39</v>
      </c>
      <c r="D18" s="14">
        <v>8310074730</v>
      </c>
      <c r="E18" s="14">
        <v>100</v>
      </c>
      <c r="F18" s="26">
        <v>2796</v>
      </c>
      <c r="G18" s="19"/>
      <c r="H18" s="14">
        <v>-21.5</v>
      </c>
      <c r="I18" s="17">
        <f t="shared" si="2"/>
        <v>2774.5</v>
      </c>
      <c r="J18" s="14">
        <v>2774.49</v>
      </c>
      <c r="K18" s="14">
        <v>2774.49</v>
      </c>
      <c r="L18" s="17">
        <f t="shared" si="0"/>
        <v>0</v>
      </c>
      <c r="M18" s="18">
        <f t="shared" si="1"/>
        <v>99.999639574698151</v>
      </c>
      <c r="N18" s="19"/>
      <c r="O18" s="19"/>
    </row>
  </sheetData>
  <mergeCells count="20">
    <mergeCell ref="F6:F7"/>
    <mergeCell ref="A1:N1"/>
    <mergeCell ref="A2:N2"/>
    <mergeCell ref="A3:N3"/>
    <mergeCell ref="A4:N4"/>
    <mergeCell ref="A5:N5"/>
    <mergeCell ref="A6:A7"/>
    <mergeCell ref="B6:B7"/>
    <mergeCell ref="C6:C7"/>
    <mergeCell ref="D6:D7"/>
    <mergeCell ref="E6:E7"/>
    <mergeCell ref="M6:M7"/>
    <mergeCell ref="N6:N7"/>
    <mergeCell ref="O6:O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4" workbookViewId="0">
      <selection activeCell="H10" sqref="H10"/>
    </sheetView>
  </sheetViews>
  <sheetFormatPr defaultRowHeight="15" x14ac:dyDescent="0.25"/>
  <cols>
    <col min="1" max="1" width="62.5703125" customWidth="1"/>
    <col min="2" max="2" width="15" customWidth="1"/>
    <col min="6" max="6" width="22.85546875" customWidth="1"/>
    <col min="7" max="7" width="23.140625" customWidth="1"/>
    <col min="8" max="8" width="23.28515625" customWidth="1"/>
  </cols>
  <sheetData>
    <row r="1" spans="1:8" ht="63.75" customHeight="1" x14ac:dyDescent="0.25">
      <c r="A1" s="28" t="s">
        <v>63</v>
      </c>
      <c r="B1" s="28"/>
      <c r="C1" s="28"/>
      <c r="D1" s="28"/>
      <c r="E1" s="28"/>
      <c r="F1" s="28"/>
      <c r="G1" s="28"/>
      <c r="H1" s="28"/>
    </row>
    <row r="2" spans="1:8" ht="2.25" hidden="1" customHeight="1" x14ac:dyDescent="0.25"/>
    <row r="3" spans="1:8" x14ac:dyDescent="0.25">
      <c r="A3" s="5"/>
      <c r="C3" s="5"/>
      <c r="D3" s="5"/>
      <c r="E3" s="5"/>
      <c r="H3" s="6" t="s">
        <v>0</v>
      </c>
    </row>
    <row r="4" spans="1:8" ht="32.25" customHeight="1" x14ac:dyDescent="0.25">
      <c r="A4" s="1" t="s">
        <v>1</v>
      </c>
      <c r="B4" s="2" t="s">
        <v>58</v>
      </c>
      <c r="C4" s="2" t="s">
        <v>5</v>
      </c>
      <c r="D4" s="2" t="s">
        <v>2</v>
      </c>
      <c r="E4" s="2" t="s">
        <v>3</v>
      </c>
      <c r="F4" s="2" t="s">
        <v>20</v>
      </c>
      <c r="G4" s="2" t="s">
        <v>54</v>
      </c>
      <c r="H4" s="2" t="s">
        <v>57</v>
      </c>
    </row>
    <row r="5" spans="1:8" ht="37.5" customHeight="1" x14ac:dyDescent="0.25">
      <c r="A5" s="27" t="s">
        <v>61</v>
      </c>
      <c r="B5" s="3" t="s">
        <v>60</v>
      </c>
      <c r="C5" s="3" t="s">
        <v>6</v>
      </c>
      <c r="D5" s="3" t="s">
        <v>8</v>
      </c>
      <c r="E5" s="3" t="s">
        <v>9</v>
      </c>
      <c r="F5" s="4">
        <f>F6+F9+F10+F11</f>
        <v>54341</v>
      </c>
      <c r="G5" s="4">
        <f>G6+G9+G10+G11</f>
        <v>43473</v>
      </c>
      <c r="H5" s="4">
        <f>H6+H9+H10+H11</f>
        <v>43473</v>
      </c>
    </row>
    <row r="6" spans="1:8" ht="37.5" x14ac:dyDescent="0.25">
      <c r="A6" s="27" t="s">
        <v>10</v>
      </c>
      <c r="B6" s="3" t="s">
        <v>13</v>
      </c>
      <c r="C6" s="3" t="s">
        <v>6</v>
      </c>
      <c r="D6" s="3" t="s">
        <v>59</v>
      </c>
      <c r="E6" s="3" t="s">
        <v>59</v>
      </c>
      <c r="F6" s="4">
        <f>F7+F8</f>
        <v>37993</v>
      </c>
      <c r="G6" s="4">
        <f>G7+G8</f>
        <v>27125</v>
      </c>
      <c r="H6" s="4">
        <f>H7+H8</f>
        <v>27125</v>
      </c>
    </row>
    <row r="7" spans="1:8" ht="93.75" x14ac:dyDescent="0.25">
      <c r="A7" s="27" t="s">
        <v>15</v>
      </c>
      <c r="B7" s="3" t="s">
        <v>13</v>
      </c>
      <c r="C7" s="3">
        <v>100</v>
      </c>
      <c r="D7" s="3" t="s">
        <v>8</v>
      </c>
      <c r="E7" s="3" t="s">
        <v>9</v>
      </c>
      <c r="F7" s="4">
        <v>33720</v>
      </c>
      <c r="G7" s="4">
        <v>24877</v>
      </c>
      <c r="H7" s="4">
        <v>24877</v>
      </c>
    </row>
    <row r="8" spans="1:8" ht="37.5" x14ac:dyDescent="0.25">
      <c r="A8" s="27" t="s">
        <v>11</v>
      </c>
      <c r="B8" s="3" t="s">
        <v>13</v>
      </c>
      <c r="C8" s="3">
        <v>200</v>
      </c>
      <c r="D8" s="3" t="s">
        <v>8</v>
      </c>
      <c r="E8" s="3" t="s">
        <v>9</v>
      </c>
      <c r="F8" s="4">
        <v>4273</v>
      </c>
      <c r="G8" s="4">
        <v>2248</v>
      </c>
      <c r="H8" s="4">
        <v>2248</v>
      </c>
    </row>
    <row r="9" spans="1:8" ht="93.75" x14ac:dyDescent="0.25">
      <c r="A9" s="27" t="s">
        <v>17</v>
      </c>
      <c r="B9" s="3" t="s">
        <v>16</v>
      </c>
      <c r="C9" s="3" t="s">
        <v>12</v>
      </c>
      <c r="D9" s="3" t="s">
        <v>8</v>
      </c>
      <c r="E9" s="3" t="s">
        <v>9</v>
      </c>
      <c r="F9" s="4">
        <v>3964</v>
      </c>
      <c r="G9" s="4">
        <v>3964</v>
      </c>
      <c r="H9" s="4">
        <v>3964</v>
      </c>
    </row>
    <row r="10" spans="1:8" ht="99" customHeight="1" x14ac:dyDescent="0.25">
      <c r="A10" s="27" t="s">
        <v>17</v>
      </c>
      <c r="B10" s="3" t="s">
        <v>18</v>
      </c>
      <c r="C10" s="3" t="s">
        <v>12</v>
      </c>
      <c r="D10" s="3" t="s">
        <v>8</v>
      </c>
      <c r="E10" s="3" t="s">
        <v>9</v>
      </c>
      <c r="F10" s="4">
        <v>9588</v>
      </c>
      <c r="G10" s="4">
        <v>9588</v>
      </c>
      <c r="H10" s="4">
        <v>9588</v>
      </c>
    </row>
    <row r="11" spans="1:8" ht="99" customHeight="1" x14ac:dyDescent="0.25">
      <c r="A11" s="27" t="s">
        <v>17</v>
      </c>
      <c r="B11" s="3" t="s">
        <v>56</v>
      </c>
      <c r="C11" s="3" t="s">
        <v>12</v>
      </c>
      <c r="D11" s="3" t="s">
        <v>8</v>
      </c>
      <c r="E11" s="3" t="s">
        <v>9</v>
      </c>
      <c r="F11" s="4">
        <v>2796</v>
      </c>
      <c r="G11" s="4">
        <v>2796</v>
      </c>
      <c r="H11" s="4">
        <v>2796</v>
      </c>
    </row>
    <row r="12" spans="1:8" ht="43.5" customHeight="1" x14ac:dyDescent="0.25">
      <c r="A12" s="7" t="s">
        <v>62</v>
      </c>
      <c r="B12" s="5"/>
      <c r="C12" s="5"/>
      <c r="D12" s="5"/>
      <c r="E12" s="5"/>
      <c r="F12" s="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2021-2023 </vt:lpstr>
      <vt:lpstr>Расходы за 2021 год</vt:lpstr>
      <vt:lpstr>на 2022-2023</vt:lpstr>
    </vt:vector>
  </TitlesOfParts>
  <Company>Государственное Собрание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Черепанова</dc:creator>
  <cp:lastModifiedBy>Черепанов Олег Владимирович</cp:lastModifiedBy>
  <cp:lastPrinted>2020-10-05T08:55:58Z</cp:lastPrinted>
  <dcterms:created xsi:type="dcterms:W3CDTF">2017-01-12T08:35:32Z</dcterms:created>
  <dcterms:modified xsi:type="dcterms:W3CDTF">2022-02-07T13:27:33Z</dcterms:modified>
</cp:coreProperties>
</file>