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915" yWindow="65521" windowWidth="21930" windowHeight="12795" tabRatio="602" activeTab="0"/>
  </bookViews>
  <sheets>
    <sheet name="на 01.11.19 " sheetId="1" r:id="rId1"/>
  </sheets>
  <definedNames>
    <definedName name="Z_500E58A8_FBEB_4085_BB09_B2D65F451C5A_.wvu.PrintTitles" localSheetId="0" hidden="1">'на 01.11.19 '!$4:$5</definedName>
    <definedName name="Z_500E58A8_FBEB_4085_BB09_B2D65F451C5A_.wvu.Rows" localSheetId="0" hidden="1">'на 01.11.19 '!$16:$16</definedName>
    <definedName name="Z_5F09FA3B_4DA3_4EBE_A52D_57A5AC4309A1_.wvu.Rows" localSheetId="0" hidden="1">'на 01.11.19 '!$16:$16,'на 01.11.19 '!$23:$23,'на 01.11.19 '!$35:$39,'на 01.11.19 '!$67:$67,'на 01.11.19 '!$102:$102</definedName>
    <definedName name="Z_65FA7F10_471B_4876_A357_0DD4066091DE_.wvu.PrintTitles" localSheetId="0" hidden="1">'на 01.11.19 '!$4:$5</definedName>
    <definedName name="Z_65FA7F10_471B_4876_A357_0DD4066091DE_.wvu.Rows" localSheetId="0" hidden="1">'на 01.11.19 '!$16:$16</definedName>
    <definedName name="Z_77B8EEA6_A9F6_46BF_82FF_4EDB3A3BB37C_.wvu.PrintTitles" localSheetId="0" hidden="1">'на 01.11.19 '!$4:$5</definedName>
    <definedName name="Z_77B8EEA6_A9F6_46BF_82FF_4EDB3A3BB37C_.wvu.Rows" localSheetId="0" hidden="1">'на 01.11.19 '!$16:$16,'на 01.11.19 '!$23:$23,'на 01.11.19 '!$30:$30,'на 01.11.19 '!$38:$39,'на 01.11.19 '!$47:$47,'на 01.11.19 '!$67:$67</definedName>
    <definedName name="Z_7E474925_A47B_4C1B_B293_1AFDD69CFDA0_.wvu.PrintArea" localSheetId="0" hidden="1">'на 01.11.19 '!$A$1:$H$126</definedName>
    <definedName name="Z_7E474925_A47B_4C1B_B293_1AFDD69CFDA0_.wvu.PrintTitles" localSheetId="0" hidden="1">'на 01.11.19 '!$5:$6</definedName>
    <definedName name="Z_7E474925_A47B_4C1B_B293_1AFDD69CFDA0_.wvu.Rows" localSheetId="0" hidden="1">'на 01.11.19 '!$16:$16,'на 01.11.19 '!$23:$23,'на 01.11.19 '!$36:$36,'на 01.11.19 '!$38:$39,'на 01.11.19 '!$67:$67,'на 01.11.19 '!$102:$102</definedName>
    <definedName name="Z_96FF283B_A957_4856_A721_A36139A7C820_.wvu.PrintTitles" localSheetId="0" hidden="1">'на 01.11.19 '!$4:$5</definedName>
    <definedName name="Z_96FF283B_A957_4856_A721_A36139A7C820_.wvu.Rows" localSheetId="0" hidden="1">'на 01.11.19 '!$16:$16</definedName>
    <definedName name="Z_9F89E191_6E74_4ED1_8A84_DBD75FFEE562_.wvu.PrintTitles" localSheetId="0" hidden="1">'на 01.11.19 '!$4:$5</definedName>
    <definedName name="Z_9F89E191_6E74_4ED1_8A84_DBD75FFEE562_.wvu.Rows" localSheetId="0" hidden="1">'на 01.11.19 '!$16:$16</definedName>
    <definedName name="Z_EDD5FAA5_6529_4055_BC0F_64FB7D3F6CD0_.wvu.PrintTitles" localSheetId="0" hidden="1">'на 01.11.19 '!$4:$5</definedName>
    <definedName name="Z_EDD5FAA5_6529_4055_BC0F_64FB7D3F6CD0_.wvu.Rows" localSheetId="0" hidden="1">'на 01.11.19 '!$16:$16,'на 01.11.19 '!$23:$23,'на 01.11.19 '!$30:$30,'на 01.11.19 '!$38:$39,'на 01.11.19 '!$47:$47,'на 01.11.19 '!$67:$67</definedName>
    <definedName name="Z_EE0DCA7E_2D3F_443A_B9F7_09A626099614_.wvu.PrintTitles" localSheetId="0" hidden="1">'на 01.11.19 '!$4:$5</definedName>
    <definedName name="Z_EE0DCA7E_2D3F_443A_B9F7_09A626099614_.wvu.Rows" localSheetId="0" hidden="1">'на 01.11.19 '!$16:$16</definedName>
    <definedName name="Z_EFC1F0C8_350E_47B4_9F65_99F192C49E53_.wvu.PrintTitles" localSheetId="0" hidden="1">'на 01.11.19 '!$4:$5</definedName>
    <definedName name="Z_EFC1F0C8_350E_47B4_9F65_99F192C49E53_.wvu.Rows" localSheetId="0" hidden="1">'на 01.11.19 '!$16:$16</definedName>
    <definedName name="Z_FC456E20_D1C0_40A3_9512_7ADAF53436F7_.wvu.PrintTitles" localSheetId="0" hidden="1">'на 01.11.19 '!$4:$5</definedName>
    <definedName name="Z_FC456E20_D1C0_40A3_9512_7ADAF53436F7_.wvu.Rows" localSheetId="0" hidden="1">'на 01.11.19 '!$16:$16</definedName>
    <definedName name="_xlnm.Print_Titles" localSheetId="0">'на 01.11.19 '!$4:$5</definedName>
  </definedNames>
  <calcPr fullCalcOnLoad="1"/>
</workbook>
</file>

<file path=xl/sharedStrings.xml><?xml version="1.0" encoding="utf-8"?>
<sst xmlns="http://schemas.openxmlformats.org/spreadsheetml/2006/main" count="241" uniqueCount="241">
  <si>
    <t>Общегосударственные вопросы</t>
  </si>
  <si>
    <t xml:space="preserve">0104      </t>
  </si>
  <si>
    <t>0107</t>
  </si>
  <si>
    <t>Обеспечение проведения выборов и референдумов</t>
  </si>
  <si>
    <t>0112</t>
  </si>
  <si>
    <t>0113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</si>
  <si>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</si>
  <si>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</si>
  <si>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0300</t>
  </si>
  <si>
    <t>0309</t>
  </si>
  <si>
    <t>0310</t>
  </si>
  <si>
    <t>0400</t>
  </si>
  <si>
    <t>0401</t>
  </si>
  <si>
    <t>Общеэкономические вопросы</t>
  </si>
  <si>
    <t>0404</t>
  </si>
  <si>
    <t>0405</t>
  </si>
  <si>
    <t>Сельское хозяйство и рыболовство</t>
  </si>
  <si>
    <t>0406</t>
  </si>
  <si>
    <t>0407</t>
  </si>
  <si>
    <t>Лесное хозяйство</t>
  </si>
  <si>
    <t>0408</t>
  </si>
  <si>
    <t>Транспорт</t>
  </si>
  <si>
    <t>0502</t>
  </si>
  <si>
    <t>0702</t>
  </si>
  <si>
    <t>0704</t>
  </si>
  <si>
    <t>Другие вопросы в области образования</t>
  </si>
  <si>
    <t>0804</t>
  </si>
  <si>
    <t>Пенсионное обеспечение</t>
  </si>
  <si>
    <t>Социальное обслуживание населения</t>
  </si>
  <si>
    <t>1003</t>
  </si>
  <si>
    <t>000 2 00 00000 00 0000 000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</si>
  <si>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</si>
  <si>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</si>
  <si>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</si>
  <si>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</si>
  <si>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</si>
  <si>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000 1 09 00000 00 0000 000</t>
  </si>
  <si>
    <t>000 1 11 00000 00 0000 000</t>
  </si>
  <si>
    <t>000 1 12 00000 00 0000 000</t>
  </si>
  <si>
    <t>Налог на доходы физических лиц</t>
  </si>
  <si>
    <t>0100</t>
  </si>
  <si>
    <t>0102</t>
  </si>
  <si>
    <t>0103</t>
  </si>
  <si>
    <t>0105</t>
  </si>
  <si>
    <t>0106</t>
  </si>
  <si>
    <t>0500</t>
  </si>
  <si>
    <t>0600</t>
  </si>
  <si>
    <t>0501</t>
  </si>
  <si>
    <t>0700</t>
  </si>
  <si>
    <t>0705</t>
  </si>
  <si>
    <t>0707</t>
  </si>
  <si>
    <t>0800</t>
  </si>
  <si>
    <t>0801</t>
  </si>
  <si>
    <t>0900</t>
  </si>
  <si>
    <t>0902</t>
  </si>
  <si>
    <t>1000</t>
  </si>
  <si>
    <t>1001</t>
  </si>
  <si>
    <t>1002</t>
  </si>
  <si>
    <t>1004</t>
  </si>
  <si>
    <t>1100</t>
  </si>
  <si>
    <t>1101</t>
  </si>
  <si>
    <t>1102</t>
  </si>
  <si>
    <t>Жилищное хозяйство</t>
  </si>
  <si>
    <t>Коммунальное хозяйство</t>
  </si>
  <si>
    <t>Общее образование</t>
  </si>
  <si>
    <t>Телевидение и радиовещание</t>
  </si>
  <si>
    <t>Периодическая печать и издательства</t>
  </si>
  <si>
    <t>Резервные фонды</t>
  </si>
  <si>
    <t>0709</t>
  </si>
  <si>
    <t>Налог на прибыль организаций</t>
  </si>
  <si>
    <t>Транспортный налог</t>
  </si>
  <si>
    <t>0901</t>
  </si>
  <si>
    <t>Раздел 1. ДОХОДЫ</t>
  </si>
  <si>
    <t>000 1 00 00000 00 0000 000</t>
  </si>
  <si>
    <t>000 1 01 00000 00 0000 000</t>
  </si>
  <si>
    <t>000 1 01 01000 00 0000 110</t>
  </si>
  <si>
    <t>000 1 01 02000 01 0000 110</t>
  </si>
  <si>
    <t>000 1 03 00000 00 0000 000</t>
  </si>
  <si>
    <t>000 1 03 02000 01 0000 110</t>
  </si>
  <si>
    <t>000 1 05 00000 00 0000 000</t>
  </si>
  <si>
    <t>000 1 05 03000 01 0000 110</t>
  </si>
  <si>
    <t>Единый сельскохозяйственный налог</t>
  </si>
  <si>
    <t>000 1 06 00000 00 0000 000</t>
  </si>
  <si>
    <t>000 1 06 02000 02 0000 110</t>
  </si>
  <si>
    <t>Налог на имущество организаций</t>
  </si>
  <si>
    <t>000 1 06 04000 02 0000 110</t>
  </si>
  <si>
    <t>000 1 07 00000 00 0000 000</t>
  </si>
  <si>
    <t>000 1 08 00000 00 0000 000</t>
  </si>
  <si>
    <t>Другие вопросы в области национальной безопасности и правоохранительной деятельности</t>
  </si>
  <si>
    <t>Наименование разделов и подразделов</t>
  </si>
  <si>
    <t>тыс. рублей</t>
  </si>
  <si>
    <t>Акцизы по подакцизным товарам (продукции), производимым на территории Российской Федерации</t>
  </si>
  <si>
    <t>0412</t>
  </si>
  <si>
    <t>Налоги на имущество</t>
  </si>
  <si>
    <t>Иные межбюджетные трансферты</t>
  </si>
  <si>
    <t>НАЛОГОВЫЕ  И  НЕНАЛОГОВЫЕ   ДОХОДЫ</t>
  </si>
  <si>
    <t>0111</t>
  </si>
  <si>
    <t>0314</t>
  </si>
  <si>
    <t>0409</t>
  </si>
  <si>
    <t>0505</t>
  </si>
  <si>
    <t>0603</t>
  </si>
  <si>
    <t>Охрана объектов растительного и животного мира и среды их обитания</t>
  </si>
  <si>
    <t>Профессиональная подготовка, переподготовка и повышение квалификации</t>
  </si>
  <si>
    <t>Стационарная медицинская помощь</t>
  </si>
  <si>
    <t>Амбулаторная помощь</t>
  </si>
  <si>
    <t>0906</t>
  </si>
  <si>
    <t>Заготовка, переработка, хранение и обеспечение безопасности донорской крови и ее компонентов</t>
  </si>
  <si>
    <t>Охрана семьи и детства</t>
  </si>
  <si>
    <t>1105</t>
  </si>
  <si>
    <t>Код бюджетной         классификации</t>
  </si>
  <si>
    <t>Раздел 2. РАСХОДЫ</t>
  </si>
  <si>
    <t>Субвенции бюджетам субъектов Российской Федерации и муниципальных образований</t>
  </si>
  <si>
    <t>БЕЗВОЗМЕЗДНЫЕ   ПОСТУПЛЕНИЯ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</si>
  <si>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</si>
  <si>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</si>
  <si>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</si>
  <si>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</si>
  <si>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</si>
  <si>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</si>
  <si>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</si>
  <si>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</si>
  <si>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</si>
  <si>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</si>
  <si>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</si>
  <si>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</si>
  <si>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</si>
  <si>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ИТОГО   ДОХОДОВ</t>
  </si>
  <si>
    <t>Налог, взимаемый в связи с применением упрощенной системы налогообложения</t>
  </si>
  <si>
    <t>Обеспечение пожарной безопасности</t>
  </si>
  <si>
    <t>0605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</si>
  <si>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</si>
  <si>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</si>
  <si>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</si>
  <si>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</si>
  <si>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</si>
  <si>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</si>
  <si>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</si>
  <si>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</si>
  <si>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</si>
  <si>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</si>
  <si>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</si>
  <si>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</si>
  <si>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</si>
  <si>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Среднее профессиональное образование</t>
  </si>
  <si>
    <t>Молодежная политика и оздоровление детей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</si>
  <si>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</si>
  <si>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</si>
  <si>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</si>
  <si>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</si>
  <si>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</si>
  <si>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</si>
  <si>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</si>
  <si>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</si>
  <si>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</si>
  <si>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</si>
  <si>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0701</t>
  </si>
  <si>
    <t>0909</t>
  </si>
  <si>
    <t>1006</t>
  </si>
  <si>
    <t>1200</t>
  </si>
  <si>
    <t>1201</t>
  </si>
  <si>
    <t>1202</t>
  </si>
  <si>
    <t>1300</t>
  </si>
  <si>
    <t>1301</t>
  </si>
  <si>
    <t>1400</t>
  </si>
  <si>
    <t>1401</t>
  </si>
  <si>
    <t>1402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</si>
  <si>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</si>
  <si>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</si>
  <si>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0410</t>
  </si>
  <si>
    <t>Связь и информатика</t>
  </si>
  <si>
    <t>1403</t>
  </si>
  <si>
    <t>Прочие межбюджетные трансферты общего характера</t>
  </si>
  <si>
    <t>0200</t>
  </si>
  <si>
    <t>0203</t>
  </si>
  <si>
    <t>Налог на игорный бизнес</t>
  </si>
  <si>
    <t>000 1 06 05000 02 0000 110</t>
  </si>
  <si>
    <t>0304</t>
  </si>
  <si>
    <t>Органы юстиции</t>
  </si>
  <si>
    <t>Субсидии бюджетам бюджетной системы Российской Федерации (межбюджетные субсидии)</t>
  </si>
  <si>
    <t>Социальное обеспечение населения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</si>
  <si>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</si>
  <si>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</si>
  <si>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</si>
  <si>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Воспроизводство минерально-сырьевой базы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</si>
  <si>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</si>
  <si>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</si>
  <si>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</si>
  <si>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</si>
  <si>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</si>
  <si>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</si>
  <si>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</si>
  <si>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</si>
  <si>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</si>
  <si>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</si>
  <si>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Дефицит (-)</t>
  </si>
  <si>
    <t>000 1 05 01000 00 0000 110</t>
  </si>
  <si>
    <t>000 2 19 00000 00 0000 000</t>
  </si>
  <si>
    <t>000 2 18 00000 00 0000 000</t>
  </si>
  <si>
    <t>Благоустройство</t>
  </si>
  <si>
    <t>Дополнительное образование</t>
  </si>
  <si>
    <t>0503</t>
  </si>
  <si>
    <t>0703</t>
  </si>
  <si>
    <t>0604</t>
  </si>
  <si>
    <t>Скорая медицинская помощь</t>
  </si>
  <si>
    <t>0904</t>
  </si>
  <si>
    <t xml:space="preserve"> 000 2 02 15002 02 0000 151</t>
  </si>
  <si>
    <t>0311</t>
  </si>
  <si>
    <t>Миграционная политика</t>
  </si>
  <si>
    <t>Дотации бюджетам субъектов Российской Федерации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</si>
  <si>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Дотации бюджетам субъектов Российской Федерации в целях стимулирования роста налогового потенциала по налогу на прибыль организаций</t>
  </si>
  <si>
    <t>% ожид. исп.               к бюджету              с учетом поправок                   гр.7 / гр.6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</si>
  <si>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</si>
  <si>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</t>
  </si>
  <si>
    <t>Дотации бюджетам субъектов Российской Федерации на выравнивание бюджетной обеспеченности</t>
  </si>
  <si>
    <t>Дотации бюджетам бюджетной системы Российской Федерации</t>
  </si>
  <si>
    <t>000 202 15213 02 0000 151</t>
  </si>
  <si>
    <t>000 202 15311 02 0000 000</t>
  </si>
  <si>
    <t>Утвержденный бюджет                                    на 2019 год</t>
  </si>
  <si>
    <t>Ожидаемое исполнение                                       за 2019 год</t>
  </si>
  <si>
    <t>0602</t>
  </si>
  <si>
    <t>Сбор, удаление отходов и очистка сточных вод</t>
  </si>
  <si>
    <t>1103</t>
  </si>
  <si>
    <t>Оценка ожидаемого исполнения республиканского бюджета Республики Марий Эл в 2019 году</t>
  </si>
  <si>
    <t>Спорт высших достижений</t>
  </si>
  <si>
    <t>Прикладные научные исследования в области охраны окружающей среды</t>
  </si>
  <si>
    <t>Безвозмездные поступления от государственных (муниципальных) организаций</t>
  </si>
  <si>
    <t xml:space="preserve"> 000 2 02 15009 00 0000 150</t>
  </si>
  <si>
    <t>000 2 02 20000 00 0000 150</t>
  </si>
  <si>
    <t>000 2 02 30000 00 0000 150</t>
  </si>
  <si>
    <t>000 2 02 40000 00 0000 150</t>
  </si>
  <si>
    <t>План на 2019 год с учетом поправок</t>
  </si>
  <si>
    <t>000 2 02 10000 00 0000 150</t>
  </si>
  <si>
    <t>000 2 02 15001 02 0000 150</t>
  </si>
  <si>
    <t>000 2 03 00000 00 0000 000</t>
  </si>
  <si>
    <t>Уточненный бюджет                         на 2019  год                   (по сост. 01.11.19)</t>
  </si>
  <si>
    <t>Исполнение                                       на 01.11.2019</t>
  </si>
  <si>
    <t>Поступления (перечисления) по урегулированию расчетов между бюджетами бюджетной системы Российской Федерации</t>
  </si>
  <si>
    <t xml:space="preserve"> 000 1 18 00000 00 0000 000 </t>
  </si>
  <si>
    <t>000 2 04 00000 00 0000 000</t>
  </si>
  <si>
    <t>Безвомездные поступления от негосударственых организаций</t>
  </si>
  <si>
    <t>ИТОГО   РАСХОДОВ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</si>
</sst>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  <numFmt numFmtId="179" formatCode="#,##0.000"/>
    <numFmt numFmtId="180" formatCode="#,##0.0000"/>
    <numFmt numFmtId="181" formatCode="#,##0.000000"/>
    <numFmt numFmtId="182" formatCode="#,##0.0000000"/>
    <numFmt numFmtId="183" formatCode="0.0000"/>
    <numFmt numFmtId="184" formatCode="0.00000"/>
    <numFmt numFmtId="185" formatCode="0.000000"/>
    <numFmt numFmtId="186" formatCode="0.000"/>
    <numFmt numFmtId="187" formatCode="#,##0.00000000"/>
  </numFmts>
  <fonts count="76">
    <font>
      <sz val="10"/>
      <name val="MS Sans Serif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63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52"/>
      <name val="Times New Roman"/>
      <family val="1"/>
    </font>
    <font>
      <sz val="11"/>
      <color indexed="60"/>
      <name val="Times New Roman"/>
      <family val="1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96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>
      <alignment horizontal="left"/>
      <protection/>
    </xf>
    <xf numFmtId="0" fontId="25" fillId="0" borderId="0">
      <alignment/>
      <protection/>
    </xf>
    <xf numFmtId="0" fontId="55" fillId="0" borderId="0">
      <alignment horizontal="left"/>
      <protection/>
    </xf>
    <xf numFmtId="0" fontId="25" fillId="0" borderId="0">
      <alignment/>
      <protection/>
    </xf>
    <xf numFmtId="0" fontId="25" fillId="0" borderId="0">
      <alignment horizontal="right"/>
      <protection/>
    </xf>
    <xf numFmtId="0" fontId="2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5" fillId="0" borderId="0">
      <alignment horizontal="left"/>
      <protection/>
    </xf>
    <xf numFmtId="0" fontId="25" fillId="0" borderId="0">
      <alignment/>
      <protection/>
    </xf>
    <xf numFmtId="49" fontId="21" fillId="0" borderId="1">
      <alignment/>
      <protection/>
    </xf>
    <xf numFmtId="4" fontId="21" fillId="0" borderId="2">
      <alignment horizontal="right"/>
      <protection/>
    </xf>
    <xf numFmtId="4" fontId="21" fillId="0" borderId="3">
      <alignment horizontal="right"/>
      <protection/>
    </xf>
    <xf numFmtId="49" fontId="21" fillId="0" borderId="0">
      <alignment horizontal="right"/>
      <protection/>
    </xf>
    <xf numFmtId="0" fontId="21" fillId="0" borderId="1">
      <alignment/>
      <protection/>
    </xf>
    <xf numFmtId="4" fontId="21" fillId="0" borderId="4">
      <alignment horizontal="right"/>
      <protection/>
    </xf>
    <xf numFmtId="49" fontId="21" fillId="0" borderId="5">
      <alignment horizontal="center"/>
      <protection/>
    </xf>
    <xf numFmtId="4" fontId="21" fillId="0" borderId="6">
      <alignment horizontal="right"/>
      <protection/>
    </xf>
    <xf numFmtId="0" fontId="22" fillId="0" borderId="0">
      <alignment horizontal="center"/>
      <protection/>
    </xf>
    <xf numFmtId="0" fontId="22" fillId="0" borderId="1">
      <alignment/>
      <protection/>
    </xf>
    <xf numFmtId="0" fontId="21" fillId="0" borderId="7">
      <alignment horizontal="left" wrapText="1"/>
      <protection/>
    </xf>
    <xf numFmtId="0" fontId="21" fillId="0" borderId="8">
      <alignment horizontal="left" wrapText="1" indent="1"/>
      <protection/>
    </xf>
    <xf numFmtId="0" fontId="21" fillId="0" borderId="7">
      <alignment horizontal="left" wrapText="1" indent="2"/>
      <protection/>
    </xf>
    <xf numFmtId="0" fontId="21" fillId="0" borderId="9">
      <alignment horizontal="left" wrapText="1" indent="2"/>
      <protection/>
    </xf>
    <xf numFmtId="0" fontId="21" fillId="0" borderId="0">
      <alignment horizontal="center" wrapText="1"/>
      <protection/>
    </xf>
    <xf numFmtId="49" fontId="21" fillId="0" borderId="1">
      <alignment horizontal="left"/>
      <protection/>
    </xf>
    <xf numFmtId="49" fontId="21" fillId="0" borderId="10">
      <alignment horizontal="center" wrapText="1"/>
      <protection/>
    </xf>
    <xf numFmtId="49" fontId="21" fillId="0" borderId="10">
      <alignment horizontal="left" wrapText="1"/>
      <protection/>
    </xf>
    <xf numFmtId="49" fontId="21" fillId="0" borderId="10">
      <alignment horizontal="center" shrinkToFit="1"/>
      <protection/>
    </xf>
    <xf numFmtId="49" fontId="21" fillId="0" borderId="1">
      <alignment horizontal="center"/>
      <protection/>
    </xf>
    <xf numFmtId="0" fontId="21" fillId="0" borderId="11">
      <alignment horizontal="center"/>
      <protection/>
    </xf>
    <xf numFmtId="0" fontId="21" fillId="0" borderId="0">
      <alignment horizontal="center"/>
      <protection/>
    </xf>
    <xf numFmtId="49" fontId="21" fillId="0" borderId="1">
      <alignment/>
      <protection/>
    </xf>
    <xf numFmtId="49" fontId="21" fillId="0" borderId="2">
      <alignment horizontal="center" shrinkToFit="1"/>
      <protection/>
    </xf>
    <xf numFmtId="0" fontId="21" fillId="0" borderId="1">
      <alignment horizontal="center"/>
      <protection/>
    </xf>
    <xf numFmtId="49" fontId="21" fillId="0" borderId="11">
      <alignment horizontal="center"/>
      <protection/>
    </xf>
    <xf numFmtId="49" fontId="21" fillId="0" borderId="0">
      <alignment horizontal="left"/>
      <protection/>
    </xf>
    <xf numFmtId="49" fontId="21" fillId="0" borderId="4">
      <alignment horizontal="center"/>
      <protection/>
    </xf>
    <xf numFmtId="0" fontId="22" fillId="0" borderId="12">
      <alignment horizontal="center" vertical="center" textRotation="90" wrapText="1"/>
      <protection/>
    </xf>
    <xf numFmtId="0" fontId="22" fillId="0" borderId="11">
      <alignment horizontal="center" vertical="center" textRotation="90" wrapText="1"/>
      <protection/>
    </xf>
    <xf numFmtId="0" fontId="21" fillId="0" borderId="0">
      <alignment vertical="center"/>
      <protection/>
    </xf>
    <xf numFmtId="0" fontId="22" fillId="0" borderId="12">
      <alignment horizontal="center" vertical="center" textRotation="90"/>
      <protection/>
    </xf>
    <xf numFmtId="49" fontId="21" fillId="0" borderId="13">
      <alignment horizontal="center" vertical="center" wrapText="1"/>
      <protection/>
    </xf>
    <xf numFmtId="0" fontId="22" fillId="0" borderId="14">
      <alignment/>
      <protection/>
    </xf>
    <xf numFmtId="49" fontId="23" fillId="0" borderId="15">
      <alignment horizontal="left" vertical="center" wrapText="1"/>
      <protection/>
    </xf>
    <xf numFmtId="49" fontId="21" fillId="0" borderId="16">
      <alignment horizontal="left" vertical="center" wrapText="1" indent="2"/>
      <protection/>
    </xf>
    <xf numFmtId="49" fontId="21" fillId="0" borderId="9">
      <alignment horizontal="left" vertical="center" wrapText="1" indent="3"/>
      <protection/>
    </xf>
    <xf numFmtId="49" fontId="21" fillId="0" borderId="15">
      <alignment horizontal="left" vertical="center" wrapText="1" indent="3"/>
      <protection/>
    </xf>
    <xf numFmtId="49" fontId="21" fillId="0" borderId="17">
      <alignment horizontal="left" vertical="center" wrapText="1" indent="3"/>
      <protection/>
    </xf>
    <xf numFmtId="0" fontId="23" fillId="0" borderId="14">
      <alignment horizontal="left" vertical="center" wrapText="1"/>
      <protection/>
    </xf>
    <xf numFmtId="49" fontId="21" fillId="0" borderId="11">
      <alignment horizontal="left" vertical="center" wrapText="1" indent="3"/>
      <protection/>
    </xf>
    <xf numFmtId="49" fontId="21" fillId="0" borderId="0">
      <alignment horizontal="left" vertical="center" wrapText="1" indent="3"/>
      <protection/>
    </xf>
    <xf numFmtId="49" fontId="21" fillId="0" borderId="1">
      <alignment horizontal="left" vertical="center" wrapText="1" indent="3"/>
      <protection/>
    </xf>
    <xf numFmtId="49" fontId="23" fillId="0" borderId="14">
      <alignment horizontal="left" vertical="center" wrapText="1"/>
      <protection/>
    </xf>
    <xf numFmtId="49" fontId="21" fillId="0" borderId="18">
      <alignment horizontal="center" vertical="center" wrapText="1"/>
      <protection/>
    </xf>
    <xf numFmtId="49" fontId="22" fillId="0" borderId="19">
      <alignment horizontal="center"/>
      <protection/>
    </xf>
    <xf numFmtId="49" fontId="22" fillId="0" borderId="20">
      <alignment horizontal="center" vertical="center" wrapText="1"/>
      <protection/>
    </xf>
    <xf numFmtId="49" fontId="21" fillId="0" borderId="21">
      <alignment horizontal="center" vertical="center" wrapText="1"/>
      <protection/>
    </xf>
    <xf numFmtId="49" fontId="21" fillId="0" borderId="10">
      <alignment horizontal="center" vertical="center" wrapText="1"/>
      <protection/>
    </xf>
    <xf numFmtId="49" fontId="21" fillId="0" borderId="20">
      <alignment horizontal="center" vertical="center" wrapText="1"/>
      <protection/>
    </xf>
    <xf numFmtId="49" fontId="21" fillId="0" borderId="22">
      <alignment horizontal="center" vertical="center" wrapText="1"/>
      <protection/>
    </xf>
    <xf numFmtId="49" fontId="21" fillId="0" borderId="23">
      <alignment horizontal="center" vertical="center" wrapText="1"/>
      <protection/>
    </xf>
    <xf numFmtId="49" fontId="21" fillId="0" borderId="0">
      <alignment horizontal="center" vertical="center" wrapText="1"/>
      <protection/>
    </xf>
    <xf numFmtId="49" fontId="21" fillId="0" borderId="1">
      <alignment horizontal="center" vertical="center" wrapText="1"/>
      <protection/>
    </xf>
    <xf numFmtId="49" fontId="22" fillId="0" borderId="19">
      <alignment horizontal="center" vertical="center" wrapText="1"/>
      <protection/>
    </xf>
    <xf numFmtId="0" fontId="21" fillId="0" borderId="13">
      <alignment horizontal="center" vertical="top"/>
      <protection/>
    </xf>
    <xf numFmtId="49" fontId="21" fillId="0" borderId="13">
      <alignment horizontal="center" vertical="top" wrapText="1"/>
      <protection/>
    </xf>
    <xf numFmtId="4" fontId="21" fillId="0" borderId="24">
      <alignment horizontal="right"/>
      <protection/>
    </xf>
    <xf numFmtId="0" fontId="21" fillId="0" borderId="25">
      <alignment/>
      <protection/>
    </xf>
    <xf numFmtId="4" fontId="21" fillId="0" borderId="18">
      <alignment horizontal="right"/>
      <protection/>
    </xf>
    <xf numFmtId="4" fontId="21" fillId="0" borderId="23">
      <alignment horizontal="right" shrinkToFit="1"/>
      <protection/>
    </xf>
    <xf numFmtId="4" fontId="21" fillId="0" borderId="0">
      <alignment horizontal="right" shrinkToFit="1"/>
      <protection/>
    </xf>
    <xf numFmtId="0" fontId="22" fillId="0" borderId="13">
      <alignment horizontal="center" vertical="top"/>
      <protection/>
    </xf>
    <xf numFmtId="0" fontId="21" fillId="0" borderId="13">
      <alignment horizontal="center" vertical="top" wrapText="1"/>
      <protection/>
    </xf>
    <xf numFmtId="0" fontId="21" fillId="0" borderId="13">
      <alignment horizontal="center" vertical="top"/>
      <protection/>
    </xf>
    <xf numFmtId="4" fontId="21" fillId="0" borderId="26">
      <alignment horizontal="right"/>
      <protection/>
    </xf>
    <xf numFmtId="0" fontId="21" fillId="0" borderId="27">
      <alignment/>
      <protection/>
    </xf>
    <xf numFmtId="4" fontId="21" fillId="0" borderId="28">
      <alignment horizontal="right"/>
      <protection/>
    </xf>
    <xf numFmtId="0" fontId="21" fillId="0" borderId="1">
      <alignment horizontal="right"/>
      <protection/>
    </xf>
    <xf numFmtId="0" fontId="22" fillId="0" borderId="13">
      <alignment horizontal="center" vertical="top"/>
      <protection/>
    </xf>
    <xf numFmtId="0" fontId="20" fillId="20" borderId="0">
      <alignment/>
      <protection/>
    </xf>
    <xf numFmtId="0" fontId="56" fillId="20" borderId="0">
      <alignment/>
      <protection/>
    </xf>
    <xf numFmtId="0" fontId="56" fillId="20" borderId="0">
      <alignment/>
      <protection/>
    </xf>
    <xf numFmtId="0" fontId="22" fillId="0" borderId="0">
      <alignment/>
      <protection/>
    </xf>
    <xf numFmtId="0" fontId="56" fillId="0" borderId="0">
      <alignment wrapText="1"/>
      <protection/>
    </xf>
    <xf numFmtId="0" fontId="57" fillId="0" borderId="0">
      <alignment horizontal="center"/>
      <protection/>
    </xf>
    <xf numFmtId="0" fontId="24" fillId="0" borderId="0">
      <alignment/>
      <protection/>
    </xf>
    <xf numFmtId="0" fontId="56" fillId="0" borderId="0">
      <alignment/>
      <protection/>
    </xf>
    <xf numFmtId="0" fontId="56" fillId="0" borderId="0">
      <alignment horizontal="right"/>
      <protection/>
    </xf>
    <xf numFmtId="0" fontId="21" fillId="0" borderId="0">
      <alignment horizontal="left"/>
      <protection/>
    </xf>
    <xf numFmtId="0" fontId="57" fillId="0" borderId="0">
      <alignment horizontal="center" wrapText="1"/>
      <protection/>
    </xf>
    <xf numFmtId="0" fontId="56" fillId="20" borderId="1">
      <alignment/>
      <protection/>
    </xf>
    <xf numFmtId="0" fontId="21" fillId="0" borderId="0">
      <alignment/>
      <protection/>
    </xf>
    <xf numFmtId="0" fontId="57" fillId="0" borderId="0">
      <alignment horizontal="center"/>
      <protection/>
    </xf>
    <xf numFmtId="0" fontId="56" fillId="0" borderId="13">
      <alignment horizontal="center" vertical="center" wrapText="1"/>
      <protection/>
    </xf>
    <xf numFmtId="0" fontId="25" fillId="0" borderId="0">
      <alignment/>
      <protection/>
    </xf>
    <xf numFmtId="0" fontId="56" fillId="0" borderId="0">
      <alignment horizontal="right"/>
      <protection/>
    </xf>
    <xf numFmtId="0" fontId="56" fillId="20" borderId="11">
      <alignment/>
      <protection/>
    </xf>
    <xf numFmtId="0" fontId="20" fillId="20" borderId="1">
      <alignment/>
      <protection/>
    </xf>
    <xf numFmtId="0" fontId="56" fillId="20" borderId="1">
      <alignment/>
      <protection/>
    </xf>
    <xf numFmtId="0" fontId="56" fillId="20" borderId="0">
      <alignment shrinkToFit="1"/>
      <protection/>
    </xf>
    <xf numFmtId="0" fontId="21" fillId="0" borderId="12">
      <alignment horizontal="center" vertical="top" wrapText="1"/>
      <protection/>
    </xf>
    <xf numFmtId="0" fontId="56" fillId="0" borderId="13">
      <alignment horizontal="center" vertical="center" wrapText="1"/>
      <protection/>
    </xf>
    <xf numFmtId="0" fontId="58" fillId="0" borderId="11">
      <alignment horizontal="right"/>
      <protection/>
    </xf>
    <xf numFmtId="0" fontId="21" fillId="0" borderId="12">
      <alignment horizontal="center" vertical="center"/>
      <protection/>
    </xf>
    <xf numFmtId="0" fontId="56" fillId="20" borderId="29">
      <alignment/>
      <protection/>
    </xf>
    <xf numFmtId="4" fontId="58" fillId="21" borderId="11">
      <alignment horizontal="right" vertical="top" shrinkToFit="1"/>
      <protection/>
    </xf>
    <xf numFmtId="0" fontId="20" fillId="20" borderId="29">
      <alignment/>
      <protection/>
    </xf>
    <xf numFmtId="49" fontId="56" fillId="0" borderId="13">
      <alignment horizontal="left" vertical="top" wrapText="1" indent="2"/>
      <protection/>
    </xf>
    <xf numFmtId="4" fontId="58" fillId="22" borderId="11">
      <alignment horizontal="right" vertical="top" shrinkToFit="1"/>
      <protection/>
    </xf>
    <xf numFmtId="0" fontId="21" fillId="0" borderId="30">
      <alignment horizontal="left" wrapText="1"/>
      <protection/>
    </xf>
    <xf numFmtId="49" fontId="56" fillId="0" borderId="13">
      <alignment horizontal="center" vertical="top" shrinkToFit="1"/>
      <protection/>
    </xf>
    <xf numFmtId="0" fontId="56" fillId="0" borderId="0">
      <alignment/>
      <protection/>
    </xf>
    <xf numFmtId="0" fontId="21" fillId="0" borderId="7">
      <alignment horizontal="left" wrapText="1" indent="1"/>
      <protection/>
    </xf>
    <xf numFmtId="4" fontId="56" fillId="0" borderId="13">
      <alignment horizontal="right" vertical="top" shrinkToFit="1"/>
      <protection/>
    </xf>
    <xf numFmtId="0" fontId="56" fillId="0" borderId="0">
      <alignment horizontal="left" wrapText="1"/>
      <protection/>
    </xf>
    <xf numFmtId="0" fontId="21" fillId="0" borderId="14">
      <alignment horizontal="left" wrapText="1" indent="2"/>
      <protection/>
    </xf>
    <xf numFmtId="10" fontId="56" fillId="0" borderId="13">
      <alignment horizontal="right" vertical="top" shrinkToFit="1"/>
      <protection/>
    </xf>
    <xf numFmtId="0" fontId="58" fillId="0" borderId="13">
      <alignment vertical="top" wrapText="1"/>
      <protection/>
    </xf>
    <xf numFmtId="0" fontId="20" fillId="20" borderId="31">
      <alignment/>
      <protection/>
    </xf>
    <xf numFmtId="0" fontId="56" fillId="20" borderId="29">
      <alignment shrinkToFit="1"/>
      <protection/>
    </xf>
    <xf numFmtId="49" fontId="56" fillId="0" borderId="13">
      <alignment horizontal="center" vertical="top" shrinkToFit="1"/>
      <protection/>
    </xf>
    <xf numFmtId="0" fontId="26" fillId="0" borderId="0">
      <alignment horizontal="center" wrapText="1"/>
      <protection/>
    </xf>
    <xf numFmtId="0" fontId="58" fillId="0" borderId="13">
      <alignment horizontal="left"/>
      <protection/>
    </xf>
    <xf numFmtId="4" fontId="58" fillId="21" borderId="13">
      <alignment horizontal="right" vertical="top" shrinkToFit="1"/>
      <protection/>
    </xf>
    <xf numFmtId="0" fontId="27" fillId="0" borderId="0">
      <alignment horizontal="center" vertical="top"/>
      <protection/>
    </xf>
    <xf numFmtId="4" fontId="58" fillId="23" borderId="13">
      <alignment horizontal="right" vertical="top" shrinkToFit="1"/>
      <protection/>
    </xf>
    <xf numFmtId="4" fontId="58" fillId="22" borderId="13">
      <alignment horizontal="right" vertical="top" shrinkToFit="1"/>
      <protection/>
    </xf>
    <xf numFmtId="0" fontId="21" fillId="0" borderId="1">
      <alignment wrapText="1"/>
      <protection/>
    </xf>
    <xf numFmtId="10" fontId="58" fillId="23" borderId="13">
      <alignment horizontal="right" vertical="top" shrinkToFit="1"/>
      <protection/>
    </xf>
    <xf numFmtId="0" fontId="56" fillId="20" borderId="29">
      <alignment/>
      <protection/>
    </xf>
    <xf numFmtId="0" fontId="21" fillId="0" borderId="29">
      <alignment wrapText="1"/>
      <protection/>
    </xf>
    <xf numFmtId="0" fontId="56" fillId="20" borderId="11">
      <alignment/>
      <protection/>
    </xf>
    <xf numFmtId="0" fontId="56" fillId="20" borderId="29">
      <alignment horizontal="center"/>
      <protection/>
    </xf>
    <xf numFmtId="0" fontId="21" fillId="0" borderId="11">
      <alignment horizontal="left"/>
      <protection/>
    </xf>
    <xf numFmtId="0" fontId="56" fillId="0" borderId="0">
      <alignment horizontal="left" wrapText="1"/>
      <protection/>
    </xf>
    <xf numFmtId="4" fontId="58" fillId="0" borderId="13">
      <alignment horizontal="right" vertical="top" shrinkToFit="1"/>
      <protection/>
    </xf>
    <xf numFmtId="0" fontId="21" fillId="0" borderId="13">
      <alignment horizontal="center" vertical="top" wrapText="1"/>
      <protection/>
    </xf>
    <xf numFmtId="0" fontId="58" fillId="0" borderId="13">
      <alignment vertical="top" wrapText="1"/>
      <protection/>
    </xf>
    <xf numFmtId="49" fontId="56" fillId="0" borderId="13">
      <alignment vertical="top" wrapText="1"/>
      <protection/>
    </xf>
    <xf numFmtId="0" fontId="21" fillId="0" borderId="18">
      <alignment horizontal="center" vertical="center"/>
      <protection/>
    </xf>
    <xf numFmtId="4" fontId="58" fillId="22" borderId="13">
      <alignment horizontal="right" vertical="top" shrinkToFit="1"/>
      <protection/>
    </xf>
    <xf numFmtId="4" fontId="56" fillId="0" borderId="13">
      <alignment horizontal="right" vertical="top" shrinkToFit="1"/>
      <protection/>
    </xf>
    <xf numFmtId="0" fontId="20" fillId="20" borderId="32">
      <alignment/>
      <protection/>
    </xf>
    <xf numFmtId="10" fontId="58" fillId="22" borderId="13">
      <alignment horizontal="right" vertical="top" shrinkToFit="1"/>
      <protection/>
    </xf>
    <xf numFmtId="0" fontId="56" fillId="20" borderId="29">
      <alignment shrinkToFit="1"/>
      <protection/>
    </xf>
    <xf numFmtId="49" fontId="21" fillId="0" borderId="19">
      <alignment horizontal="center" wrapText="1"/>
      <protection/>
    </xf>
    <xf numFmtId="0" fontId="56" fillId="20" borderId="29">
      <alignment horizontal="center"/>
      <protection/>
    </xf>
    <xf numFmtId="0" fontId="56" fillId="20" borderId="11">
      <alignment horizontal="center"/>
      <protection/>
    </xf>
    <xf numFmtId="49" fontId="21" fillId="0" borderId="21">
      <alignment horizontal="center" wrapText="1"/>
      <protection/>
    </xf>
    <xf numFmtId="0" fontId="56" fillId="20" borderId="29">
      <alignment horizontal="left"/>
      <protection/>
    </xf>
    <xf numFmtId="49" fontId="21" fillId="0" borderId="20">
      <alignment horizontal="center"/>
      <protection/>
    </xf>
    <xf numFmtId="0" fontId="56" fillId="20" borderId="11">
      <alignment horizontal="center"/>
      <protection/>
    </xf>
    <xf numFmtId="0" fontId="20" fillId="20" borderId="11">
      <alignment/>
      <protection/>
    </xf>
    <xf numFmtId="0" fontId="56" fillId="20" borderId="11">
      <alignment horizontal="left"/>
      <protection/>
    </xf>
    <xf numFmtId="0" fontId="20" fillId="20" borderId="33">
      <alignment/>
      <protection/>
    </xf>
    <xf numFmtId="0" fontId="21" fillId="0" borderId="23">
      <alignment/>
      <protection/>
    </xf>
    <xf numFmtId="0" fontId="21" fillId="0" borderId="0">
      <alignment horizontal="center"/>
      <protection/>
    </xf>
    <xf numFmtId="49" fontId="21" fillId="0" borderId="11">
      <alignment/>
      <protection/>
    </xf>
    <xf numFmtId="49" fontId="21" fillId="0" borderId="0">
      <alignment/>
      <protection/>
    </xf>
    <xf numFmtId="0" fontId="21" fillId="0" borderId="13">
      <alignment horizontal="center" vertical="center"/>
      <protection/>
    </xf>
    <xf numFmtId="0" fontId="20" fillId="20" borderId="34">
      <alignment/>
      <protection/>
    </xf>
    <xf numFmtId="49" fontId="21" fillId="0" borderId="24">
      <alignment horizontal="center"/>
      <protection/>
    </xf>
    <xf numFmtId="49" fontId="21" fillId="0" borderId="25">
      <alignment horizontal="center"/>
      <protection/>
    </xf>
    <xf numFmtId="49" fontId="21" fillId="0" borderId="13">
      <alignment horizontal="center"/>
      <protection/>
    </xf>
    <xf numFmtId="49" fontId="21" fillId="0" borderId="13">
      <alignment horizontal="center" vertical="top" wrapText="1"/>
      <protection/>
    </xf>
    <xf numFmtId="49" fontId="21" fillId="0" borderId="13">
      <alignment horizontal="center" vertical="top" wrapText="1"/>
      <protection/>
    </xf>
    <xf numFmtId="0" fontId="20" fillId="20" borderId="35">
      <alignment/>
      <protection/>
    </xf>
    <xf numFmtId="4" fontId="21" fillId="0" borderId="13">
      <alignment horizontal="right"/>
      <protection/>
    </xf>
    <xf numFmtId="0" fontId="21" fillId="24" borderId="23">
      <alignment/>
      <protection/>
    </xf>
    <xf numFmtId="49" fontId="21" fillId="0" borderId="36">
      <alignment horizontal="center" vertical="top"/>
      <protection/>
    </xf>
    <xf numFmtId="49" fontId="20" fillId="0" borderId="0">
      <alignment/>
      <protection/>
    </xf>
    <xf numFmtId="0" fontId="21" fillId="0" borderId="0">
      <alignment horizontal="right"/>
      <protection/>
    </xf>
    <xf numFmtId="49" fontId="21" fillId="0" borderId="0">
      <alignment horizontal="right"/>
      <protection/>
    </xf>
    <xf numFmtId="0" fontId="28" fillId="0" borderId="0">
      <alignment/>
      <protection/>
    </xf>
    <xf numFmtId="0" fontId="28" fillId="0" borderId="37">
      <alignment/>
      <protection/>
    </xf>
    <xf numFmtId="49" fontId="29" fillId="0" borderId="38">
      <alignment horizontal="right"/>
      <protection/>
    </xf>
    <xf numFmtId="0" fontId="21" fillId="0" borderId="38">
      <alignment horizontal="right"/>
      <protection/>
    </xf>
    <xf numFmtId="0" fontId="28" fillId="0" borderId="1">
      <alignment/>
      <protection/>
    </xf>
    <xf numFmtId="0" fontId="21" fillId="0" borderId="18">
      <alignment horizontal="center"/>
      <protection/>
    </xf>
    <xf numFmtId="49" fontId="20" fillId="0" borderId="39">
      <alignment horizontal="center"/>
      <protection/>
    </xf>
    <xf numFmtId="14" fontId="21" fillId="0" borderId="40">
      <alignment horizontal="center"/>
      <protection/>
    </xf>
    <xf numFmtId="0" fontId="21" fillId="0" borderId="41">
      <alignment horizontal="center"/>
      <protection/>
    </xf>
    <xf numFmtId="49" fontId="21" fillId="0" borderId="42">
      <alignment horizontal="center"/>
      <protection/>
    </xf>
    <xf numFmtId="49" fontId="21" fillId="0" borderId="40">
      <alignment horizontal="center"/>
      <protection/>
    </xf>
    <xf numFmtId="0" fontId="21" fillId="0" borderId="40">
      <alignment horizontal="center"/>
      <protection/>
    </xf>
    <xf numFmtId="49" fontId="21" fillId="0" borderId="43">
      <alignment horizontal="center"/>
      <protection/>
    </xf>
    <xf numFmtId="0" fontId="25" fillId="0" borderId="23">
      <alignment/>
      <protection/>
    </xf>
    <xf numFmtId="49" fontId="21" fillId="0" borderId="36">
      <alignment horizontal="center" vertical="top" wrapText="1"/>
      <protection/>
    </xf>
    <xf numFmtId="0" fontId="21" fillId="0" borderId="44">
      <alignment horizontal="center" vertical="center"/>
      <protection/>
    </xf>
    <xf numFmtId="4" fontId="21" fillId="0" borderId="5">
      <alignment horizontal="right"/>
      <protection/>
    </xf>
    <xf numFmtId="49" fontId="21" fillId="0" borderId="27">
      <alignment horizontal="center"/>
      <protection/>
    </xf>
    <xf numFmtId="0" fontId="21" fillId="0" borderId="0">
      <alignment horizontal="left" wrapText="1"/>
      <protection/>
    </xf>
    <xf numFmtId="0" fontId="21" fillId="0" borderId="1">
      <alignment horizontal="left"/>
      <protection/>
    </xf>
    <xf numFmtId="0" fontId="21" fillId="0" borderId="8">
      <alignment horizontal="left" wrapText="1"/>
      <protection/>
    </xf>
    <xf numFmtId="0" fontId="21" fillId="0" borderId="29">
      <alignment/>
      <protection/>
    </xf>
    <xf numFmtId="0" fontId="22" fillId="0" borderId="45">
      <alignment horizontal="left" wrapText="1"/>
      <protection/>
    </xf>
    <xf numFmtId="0" fontId="21" fillId="0" borderId="4">
      <alignment horizontal="left" wrapText="1" indent="2"/>
      <protection/>
    </xf>
    <xf numFmtId="49" fontId="21" fillId="0" borderId="0">
      <alignment horizontal="center" wrapText="1"/>
      <protection/>
    </xf>
    <xf numFmtId="49" fontId="21" fillId="0" borderId="20">
      <alignment horizontal="center" wrapText="1"/>
      <protection/>
    </xf>
    <xf numFmtId="0" fontId="21" fillId="0" borderId="32">
      <alignment/>
      <protection/>
    </xf>
    <xf numFmtId="0" fontId="21" fillId="0" borderId="46">
      <alignment horizontal="center" wrapText="1"/>
      <protection/>
    </xf>
    <xf numFmtId="0" fontId="20" fillId="20" borderId="23">
      <alignment/>
      <protection/>
    </xf>
    <xf numFmtId="49" fontId="21" fillId="0" borderId="10">
      <alignment horizontal="center"/>
      <protection/>
    </xf>
    <xf numFmtId="49" fontId="21" fillId="0" borderId="0">
      <alignment horizontal="center"/>
      <protection/>
    </xf>
    <xf numFmtId="49" fontId="21" fillId="0" borderId="2">
      <alignment horizontal="center" wrapText="1"/>
      <protection/>
    </xf>
    <xf numFmtId="49" fontId="21" fillId="0" borderId="3">
      <alignment horizontal="center" wrapText="1"/>
      <protection/>
    </xf>
    <xf numFmtId="49" fontId="21" fillId="0" borderId="2">
      <alignment horizontal="center"/>
      <protection/>
    </xf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9" fillId="31" borderId="47" applyNumberFormat="0" applyAlignment="0" applyProtection="0"/>
    <xf numFmtId="0" fontId="60" fillId="32" borderId="48" applyNumberFormat="0" applyAlignment="0" applyProtection="0"/>
    <xf numFmtId="0" fontId="61" fillId="32" borderId="4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49" applyNumberFormat="0" applyFill="0" applyAlignment="0" applyProtection="0"/>
    <xf numFmtId="0" fontId="63" fillId="0" borderId="50" applyNumberFormat="0" applyFill="0" applyAlignment="0" applyProtection="0"/>
    <xf numFmtId="0" fontId="64" fillId="0" borderId="51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52" applyNumberFormat="0" applyFill="0" applyAlignment="0" applyProtection="0"/>
    <xf numFmtId="0" fontId="66" fillId="33" borderId="53" applyNumberFormat="0" applyAlignment="0" applyProtection="0"/>
    <xf numFmtId="0" fontId="67" fillId="0" borderId="0" applyNumberFormat="0" applyFill="0" applyBorder="0" applyAlignment="0" applyProtection="0"/>
    <xf numFmtId="0" fontId="68" fillId="34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5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0" fontId="69" fillId="35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23" borderId="54" applyNumberFormat="0" applyFont="0" applyAlignment="0" applyProtection="0"/>
    <xf numFmtId="0" fontId="1" fillId="36" borderId="55" applyNumberFormat="0" applyFont="0" applyAlignment="0" applyProtection="0"/>
    <xf numFmtId="0" fontId="1" fillId="36" borderId="55" applyNumberFormat="0" applyFont="0" applyAlignment="0" applyProtection="0"/>
    <xf numFmtId="0" fontId="1" fillId="36" borderId="55" applyNumberFormat="0" applyFont="0" applyAlignment="0" applyProtection="0"/>
    <xf numFmtId="0" fontId="1" fillId="36" borderId="55" applyNumberFormat="0" applyFont="0" applyAlignment="0" applyProtection="0"/>
    <xf numFmtId="0" fontId="1" fillId="36" borderId="55" applyNumberFormat="0" applyFont="0" applyAlignment="0" applyProtection="0"/>
    <xf numFmtId="0" fontId="1" fillId="36" borderId="55" applyNumberFormat="0" applyFont="0" applyAlignment="0" applyProtection="0"/>
    <xf numFmtId="0" fontId="1" fillId="36" borderId="55" applyNumberFormat="0" applyFont="0" applyAlignment="0" applyProtection="0"/>
    <xf numFmtId="0" fontId="1" fillId="36" borderId="55" applyNumberFormat="0" applyFont="0" applyAlignment="0" applyProtection="0"/>
    <xf numFmtId="9" fontId="0" fillId="0" borderId="0" applyFont="0" applyFill="0" applyBorder="0" applyAlignment="0" applyProtection="0"/>
    <xf numFmtId="0" fontId="71" fillId="0" borderId="56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7" borderId="0" applyNumberFormat="0" applyBorder="0" applyAlignment="0" applyProtection="0"/>
  </cellStyleXfs>
  <cellXfs count="130">
    <xf numFmtId="0" fontId="0" fillId="0" borderId="0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justify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57" xfId="0" applyNumberFormat="1" applyFont="1" applyFill="1" applyBorder="1" applyAlignment="1" applyProtection="1">
      <alignment horizontal="center" vertical="center" wrapText="1"/>
      <protection/>
    </xf>
    <xf numFmtId="0" fontId="2" fillId="0" borderId="58" xfId="0" applyNumberFormat="1" applyFont="1" applyFill="1" applyBorder="1" applyAlignment="1" applyProtection="1">
      <alignment horizontal="center" vertical="center" wrapText="1"/>
      <protection/>
    </xf>
    <xf numFmtId="0" fontId="2" fillId="0" borderId="59" xfId="0" applyNumberFormat="1" applyFont="1" applyFill="1" applyBorder="1" applyAlignment="1" applyProtection="1">
      <alignment horizontal="center" vertical="center"/>
      <protection/>
    </xf>
    <xf numFmtId="0" fontId="5" fillId="0" borderId="58" xfId="0" applyNumberFormat="1" applyFont="1" applyFill="1" applyBorder="1" applyAlignment="1" applyProtection="1">
      <alignment horizontal="center" vertical="center" wrapText="1"/>
      <protection/>
    </xf>
    <xf numFmtId="0" fontId="2" fillId="0" borderId="58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173" fontId="2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justify" vertical="top" wrapText="1" shrinkToFit="1"/>
    </xf>
    <xf numFmtId="0" fontId="2" fillId="0" borderId="0" xfId="0" applyFont="1" applyFill="1" applyBorder="1" applyAlignment="1">
      <alignment horizontal="justify" vertical="top" wrapText="1"/>
    </xf>
    <xf numFmtId="49" fontId="7" fillId="0" borderId="0" xfId="0" applyNumberFormat="1" applyFont="1" applyFill="1" applyBorder="1" applyAlignment="1">
      <alignment horizontal="justify" vertical="top" wrapText="1" shrinkToFit="1"/>
    </xf>
    <xf numFmtId="49" fontId="2" fillId="0" borderId="0" xfId="0" applyNumberFormat="1" applyFont="1" applyFill="1" applyBorder="1" applyAlignment="1">
      <alignment horizontal="justify" vertical="top" wrapText="1" shrinkToFit="1"/>
    </xf>
    <xf numFmtId="0" fontId="15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justify" vertical="top"/>
    </xf>
    <xf numFmtId="0" fontId="7" fillId="0" borderId="0" xfId="0" applyFont="1" applyFill="1" applyAlignment="1">
      <alignment horizontal="justify" vertical="top"/>
    </xf>
    <xf numFmtId="49" fontId="7" fillId="0" borderId="0" xfId="0" applyNumberFormat="1" applyFont="1" applyFill="1" applyBorder="1" applyAlignment="1">
      <alignment horizontal="justify" wrapText="1"/>
    </xf>
    <xf numFmtId="49" fontId="14" fillId="0" borderId="0" xfId="0" applyNumberFormat="1" applyFont="1" applyFill="1" applyBorder="1" applyAlignment="1">
      <alignment horizontal="justify" wrapText="1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 vertical="top"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49" fontId="7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Border="1" applyAlignment="1">
      <alignment horizontal="center" wrapText="1"/>
    </xf>
    <xf numFmtId="49" fontId="13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top"/>
    </xf>
    <xf numFmtId="0" fontId="18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0" fontId="1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173" fontId="3" fillId="0" borderId="0" xfId="0" applyNumberFormat="1" applyFont="1" applyFill="1" applyAlignment="1">
      <alignment vertical="top"/>
    </xf>
    <xf numFmtId="0" fontId="10" fillId="0" borderId="0" xfId="0" applyFont="1" applyFill="1" applyBorder="1" applyAlignment="1">
      <alignment vertical="top"/>
    </xf>
    <xf numFmtId="173" fontId="7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3" fontId="11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3" fontId="2" fillId="0" borderId="0" xfId="0" applyNumberFormat="1" applyFont="1" applyFill="1" applyAlignment="1">
      <alignment vertical="top"/>
    </xf>
    <xf numFmtId="0" fontId="17" fillId="0" borderId="0" xfId="0" applyFont="1" applyFill="1" applyAlignment="1">
      <alignment vertical="top"/>
    </xf>
    <xf numFmtId="173" fontId="7" fillId="0" borderId="0" xfId="0" applyNumberFormat="1" applyFont="1" applyFill="1" applyBorder="1" applyAlignment="1">
      <alignment horizontal="right"/>
    </xf>
    <xf numFmtId="173" fontId="14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 vertical="top"/>
    </xf>
    <xf numFmtId="173" fontId="21" fillId="0" borderId="0" xfId="47" applyNumberFormat="1" applyFont="1" applyFill="1" applyBorder="1" applyProtection="1">
      <alignment horizontal="right"/>
      <protection/>
    </xf>
    <xf numFmtId="0" fontId="3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30" fillId="0" borderId="0" xfId="0" applyNumberFormat="1" applyFont="1" applyFill="1" applyBorder="1" applyAlignment="1">
      <alignment vertical="top"/>
    </xf>
    <xf numFmtId="173" fontId="2" fillId="0" borderId="0" xfId="0" applyNumberFormat="1" applyFont="1" applyFill="1" applyBorder="1" applyAlignment="1" applyProtection="1">
      <alignment vertical="top"/>
      <protection/>
    </xf>
    <xf numFmtId="173" fontId="30" fillId="0" borderId="0" xfId="0" applyNumberFormat="1" applyFont="1" applyFill="1" applyAlignment="1">
      <alignment vertical="top"/>
    </xf>
    <xf numFmtId="173" fontId="31" fillId="0" borderId="0" xfId="0" applyNumberFormat="1" applyFont="1" applyFill="1" applyBorder="1" applyAlignment="1">
      <alignment horizontal="center" vertical="top" wrapText="1"/>
    </xf>
    <xf numFmtId="178" fontId="30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178" fontId="18" fillId="0" borderId="0" xfId="0" applyNumberFormat="1" applyFont="1" applyFill="1" applyBorder="1" applyAlignment="1">
      <alignment vertical="top"/>
    </xf>
    <xf numFmtId="178" fontId="30" fillId="0" borderId="0" xfId="0" applyNumberFormat="1" applyFont="1" applyFill="1" applyBorder="1" applyAlignment="1" applyProtection="1">
      <alignment vertical="top"/>
      <protection/>
    </xf>
    <xf numFmtId="178" fontId="18" fillId="0" borderId="0" xfId="0" applyNumberFormat="1" applyFont="1" applyFill="1" applyAlignment="1">
      <alignment vertical="top"/>
    </xf>
    <xf numFmtId="173" fontId="7" fillId="0" borderId="0" xfId="0" applyNumberFormat="1" applyFont="1" applyFill="1" applyBorder="1" applyAlignment="1">
      <alignment vertical="top"/>
    </xf>
    <xf numFmtId="173" fontId="2" fillId="0" borderId="0" xfId="0" applyNumberFormat="1" applyFont="1" applyFill="1" applyBorder="1" applyAlignment="1">
      <alignment vertical="top"/>
    </xf>
    <xf numFmtId="173" fontId="7" fillId="0" borderId="0" xfId="0" applyNumberFormat="1" applyFont="1" applyFill="1" applyBorder="1" applyAlignment="1">
      <alignment vertical="top"/>
    </xf>
    <xf numFmtId="173" fontId="3" fillId="0" borderId="0" xfId="0" applyNumberFormat="1" applyFont="1" applyFill="1" applyBorder="1" applyAlignment="1" applyProtection="1">
      <alignment horizontal="right" vertical="top"/>
      <protection/>
    </xf>
    <xf numFmtId="173" fontId="7" fillId="0" borderId="0" xfId="0" applyNumberFormat="1" applyFont="1" applyFill="1" applyAlignment="1">
      <alignment horizontal="right" vertical="top"/>
    </xf>
    <xf numFmtId="173" fontId="3" fillId="0" borderId="0" xfId="0" applyNumberFormat="1" applyFont="1" applyFill="1" applyBorder="1" applyAlignment="1" applyProtection="1">
      <alignment vertical="top"/>
      <protection/>
    </xf>
    <xf numFmtId="173" fontId="2" fillId="0" borderId="0" xfId="0" applyNumberFormat="1" applyFont="1" applyFill="1" applyAlignment="1">
      <alignment horizontal="right" vertical="top"/>
    </xf>
    <xf numFmtId="173" fontId="2" fillId="0" borderId="0" xfId="0" applyNumberFormat="1" applyFont="1" applyFill="1" applyBorder="1" applyAlignment="1" applyProtection="1">
      <alignment vertical="top"/>
      <protection/>
    </xf>
    <xf numFmtId="173" fontId="2" fillId="0" borderId="0" xfId="0" applyNumberFormat="1" applyFont="1" applyFill="1" applyBorder="1" applyAlignment="1" applyProtection="1">
      <alignment horizontal="right" vertical="top"/>
      <protection/>
    </xf>
    <xf numFmtId="2" fontId="2" fillId="0" borderId="0" xfId="0" applyNumberFormat="1" applyFont="1" applyFill="1" applyBorder="1" applyAlignment="1">
      <alignment horizontal="justify" vertical="top" wrapText="1" shrinkToFit="1"/>
    </xf>
    <xf numFmtId="173" fontId="74" fillId="0" borderId="0" xfId="0" applyNumberFormat="1" applyFont="1" applyFill="1" applyBorder="1" applyAlignment="1">
      <alignment vertical="top"/>
    </xf>
    <xf numFmtId="179" fontId="74" fillId="0" borderId="0" xfId="0" applyNumberFormat="1" applyFont="1" applyFill="1" applyBorder="1" applyAlignment="1">
      <alignment/>
    </xf>
    <xf numFmtId="49" fontId="7" fillId="0" borderId="0" xfId="0" applyNumberFormat="1" applyFont="1" applyFill="1" applyAlignment="1">
      <alignment horizontal="center" vertical="top"/>
    </xf>
    <xf numFmtId="4" fontId="3" fillId="0" borderId="0" xfId="0" applyNumberFormat="1" applyFont="1" applyFill="1" applyAlignment="1">
      <alignment vertical="top"/>
    </xf>
    <xf numFmtId="178" fontId="3" fillId="0" borderId="0" xfId="0" applyNumberFormat="1" applyFont="1" applyFill="1" applyAlignment="1">
      <alignment horizontal="center" vertical="top"/>
    </xf>
    <xf numFmtId="4" fontId="3" fillId="0" borderId="0" xfId="0" applyNumberFormat="1" applyFont="1" applyFill="1" applyAlignment="1">
      <alignment horizontal="center" vertical="top"/>
    </xf>
    <xf numFmtId="173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left" vertical="top" wrapText="1"/>
    </xf>
    <xf numFmtId="173" fontId="75" fillId="0" borderId="0" xfId="0" applyNumberFormat="1" applyFont="1" applyFill="1" applyBorder="1" applyAlignment="1">
      <alignment horizontal="right" vertical="top"/>
    </xf>
    <xf numFmtId="173" fontId="7" fillId="38" borderId="0" xfId="0" applyNumberFormat="1" applyFont="1" applyFill="1" applyBorder="1" applyAlignment="1">
      <alignment vertical="top"/>
    </xf>
    <xf numFmtId="173" fontId="2" fillId="38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173" fontId="7" fillId="38" borderId="0" xfId="0" applyNumberFormat="1" applyFont="1" applyFill="1" applyBorder="1" applyAlignment="1">
      <alignment horizontal="right" vertical="top" wrapText="1"/>
    </xf>
    <xf numFmtId="173" fontId="2" fillId="38" borderId="0" xfId="0" applyNumberFormat="1" applyFont="1" applyFill="1" applyAlignment="1">
      <alignment horizontal="right" vertical="top"/>
    </xf>
    <xf numFmtId="173" fontId="6" fillId="38" borderId="0" xfId="0" applyNumberFormat="1" applyFont="1" applyFill="1" applyBorder="1" applyAlignment="1">
      <alignment horizontal="center" vertical="top" wrapText="1"/>
    </xf>
    <xf numFmtId="173" fontId="7" fillId="38" borderId="0" xfId="0" applyNumberFormat="1" applyFont="1" applyFill="1" applyBorder="1" applyAlignment="1">
      <alignment horizontal="center" vertical="top" wrapText="1"/>
    </xf>
    <xf numFmtId="173" fontId="7" fillId="38" borderId="0" xfId="0" applyNumberFormat="1" applyFont="1" applyFill="1" applyBorder="1" applyAlignment="1">
      <alignment vertical="top"/>
    </xf>
    <xf numFmtId="173" fontId="7" fillId="38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173" fontId="2" fillId="0" borderId="58" xfId="0" applyNumberFormat="1" applyFont="1" applyFill="1" applyBorder="1" applyAlignment="1" applyProtection="1">
      <alignment horizontal="center" vertical="center" wrapText="1"/>
      <protection/>
    </xf>
    <xf numFmtId="0" fontId="2" fillId="0" borderId="5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173" fontId="2" fillId="0" borderId="0" xfId="0" applyNumberFormat="1" applyFont="1" applyFill="1" applyBorder="1" applyAlignment="1">
      <alignment horizontal="center" vertical="top"/>
    </xf>
    <xf numFmtId="173" fontId="17" fillId="0" borderId="0" xfId="0" applyNumberFormat="1" applyFont="1" applyFill="1" applyAlignment="1">
      <alignment vertical="top"/>
    </xf>
    <xf numFmtId="0" fontId="2" fillId="0" borderId="6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/>
    </xf>
    <xf numFmtId="173" fontId="3" fillId="0" borderId="0" xfId="0" applyNumberFormat="1" applyFont="1" applyFill="1" applyAlignment="1">
      <alignment horizontal="center" vertical="top"/>
    </xf>
    <xf numFmtId="173" fontId="2" fillId="38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 applyProtection="1">
      <alignment horizontal="justify" vertical="top" wrapText="1"/>
      <protection/>
    </xf>
    <xf numFmtId="0" fontId="16" fillId="38" borderId="0" xfId="0" applyNumberFormat="1" applyFont="1" applyFill="1" applyBorder="1" applyAlignment="1" applyProtection="1">
      <alignment horizontal="center" vertical="top"/>
      <protection/>
    </xf>
    <xf numFmtId="0" fontId="15" fillId="38" borderId="0" xfId="0" applyNumberFormat="1" applyFont="1" applyFill="1" applyBorder="1" applyAlignment="1" applyProtection="1">
      <alignment horizontal="left" vertical="top"/>
      <protection/>
    </xf>
    <xf numFmtId="49" fontId="7" fillId="38" borderId="0" xfId="0" applyNumberFormat="1" applyFont="1" applyFill="1" applyBorder="1" applyAlignment="1">
      <alignment horizontal="left" vertical="top" wrapText="1"/>
    </xf>
    <xf numFmtId="0" fontId="7" fillId="38" borderId="0" xfId="0" applyFont="1" applyFill="1" applyBorder="1" applyAlignment="1">
      <alignment horizontal="justify" vertical="top" wrapText="1" shrinkToFit="1"/>
    </xf>
    <xf numFmtId="173" fontId="75" fillId="38" borderId="0" xfId="0" applyNumberFormat="1" applyFont="1" applyFill="1" applyBorder="1" applyAlignment="1">
      <alignment horizontal="right" vertical="top"/>
    </xf>
    <xf numFmtId="49" fontId="2" fillId="38" borderId="0" xfId="0" applyNumberFormat="1" applyFont="1" applyFill="1" applyBorder="1" applyAlignment="1">
      <alignment horizontal="left" vertical="top" wrapText="1"/>
    </xf>
    <xf numFmtId="0" fontId="2" fillId="38" borderId="0" xfId="0" applyFont="1" applyFill="1" applyBorder="1" applyAlignment="1">
      <alignment horizontal="justify" vertical="top" wrapText="1" shrinkToFit="1"/>
    </xf>
    <xf numFmtId="49" fontId="2" fillId="38" borderId="0" xfId="0" applyNumberFormat="1" applyFont="1" applyFill="1" applyBorder="1" applyAlignment="1">
      <alignment horizontal="left" vertical="top" wrapText="1" shrinkToFit="1"/>
    </xf>
    <xf numFmtId="0" fontId="2" fillId="38" borderId="0" xfId="0" applyFont="1" applyFill="1" applyBorder="1" applyAlignment="1">
      <alignment horizontal="justify" vertical="top" wrapText="1"/>
    </xf>
    <xf numFmtId="0" fontId="7" fillId="38" borderId="0" xfId="0" applyFont="1" applyFill="1" applyBorder="1" applyAlignment="1">
      <alignment horizontal="left" vertical="top" wrapText="1"/>
    </xf>
    <xf numFmtId="49" fontId="7" fillId="38" borderId="0" xfId="0" applyNumberFormat="1" applyFont="1" applyFill="1" applyBorder="1" applyAlignment="1">
      <alignment horizontal="justify" vertical="top" wrapText="1" shrinkToFit="1"/>
    </xf>
    <xf numFmtId="4" fontId="17" fillId="0" borderId="0" xfId="0" applyNumberFormat="1" applyFont="1" applyFill="1" applyBorder="1" applyAlignment="1">
      <alignment vertical="top"/>
    </xf>
    <xf numFmtId="4" fontId="30" fillId="0" borderId="0" xfId="0" applyNumberFormat="1" applyFont="1" applyFill="1" applyBorder="1" applyAlignment="1">
      <alignment vertical="top"/>
    </xf>
    <xf numFmtId="4" fontId="30" fillId="0" borderId="0" xfId="0" applyNumberFormat="1" applyFont="1" applyFill="1" applyAlignment="1">
      <alignment vertical="top"/>
    </xf>
    <xf numFmtId="4" fontId="18" fillId="0" borderId="0" xfId="0" applyNumberFormat="1" applyFont="1" applyFill="1" applyBorder="1" applyAlignment="1">
      <alignment vertical="top"/>
    </xf>
    <xf numFmtId="173" fontId="7" fillId="0" borderId="0" xfId="0" applyNumberFormat="1" applyFont="1" applyFill="1" applyBorder="1" applyAlignment="1">
      <alignment horizontal="right" vertical="top"/>
    </xf>
    <xf numFmtId="173" fontId="2" fillId="0" borderId="0" xfId="0" applyNumberFormat="1" applyFont="1" applyFill="1" applyBorder="1" applyAlignment="1">
      <alignment vertical="top"/>
    </xf>
    <xf numFmtId="173" fontId="2" fillId="38" borderId="0" xfId="0" applyNumberFormat="1" applyFont="1" applyFill="1" applyBorder="1" applyAlignment="1">
      <alignment vertical="top"/>
    </xf>
    <xf numFmtId="0" fontId="8" fillId="0" borderId="0" xfId="0" applyFont="1" applyFill="1" applyAlignment="1">
      <alignment horizontal="center" vertical="top" wrapText="1"/>
    </xf>
    <xf numFmtId="0" fontId="2" fillId="0" borderId="61" xfId="0" applyNumberFormat="1" applyFont="1" applyFill="1" applyBorder="1" applyAlignment="1" applyProtection="1">
      <alignment horizontal="right" vertical="top"/>
      <protection/>
    </xf>
  </cellXfs>
  <cellStyles count="2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dtrow" xfId="37"/>
    <cellStyle name="style0" xfId="38"/>
    <cellStyle name="style0 2" xfId="39"/>
    <cellStyle name="style0 3" xfId="40"/>
    <cellStyle name="td" xfId="41"/>
    <cellStyle name="td 2" xfId="42"/>
    <cellStyle name="td 3" xfId="43"/>
    <cellStyle name="tr" xfId="44"/>
    <cellStyle name="tr 2" xfId="45"/>
    <cellStyle name="xl100" xfId="46"/>
    <cellStyle name="xl101" xfId="47"/>
    <cellStyle name="xl102" xfId="48"/>
    <cellStyle name="xl103" xfId="49"/>
    <cellStyle name="xl104" xfId="50"/>
    <cellStyle name="xl105" xfId="51"/>
    <cellStyle name="xl106" xfId="52"/>
    <cellStyle name="xl107" xfId="53"/>
    <cellStyle name="xl108" xfId="54"/>
    <cellStyle name="xl109" xfId="55"/>
    <cellStyle name="xl110" xfId="56"/>
    <cellStyle name="xl111" xfId="57"/>
    <cellStyle name="xl112" xfId="58"/>
    <cellStyle name="xl113" xfId="59"/>
    <cellStyle name="xl114" xfId="60"/>
    <cellStyle name="xl115" xfId="61"/>
    <cellStyle name="xl116" xfId="62"/>
    <cellStyle name="xl117" xfId="63"/>
    <cellStyle name="xl118" xfId="64"/>
    <cellStyle name="xl119" xfId="65"/>
    <cellStyle name="xl120" xfId="66"/>
    <cellStyle name="xl121" xfId="67"/>
    <cellStyle name="xl122" xfId="68"/>
    <cellStyle name="xl123" xfId="69"/>
    <cellStyle name="xl124" xfId="70"/>
    <cellStyle name="xl125" xfId="71"/>
    <cellStyle name="xl126" xfId="72"/>
    <cellStyle name="xl127" xfId="73"/>
    <cellStyle name="xl128" xfId="74"/>
    <cellStyle name="xl129" xfId="75"/>
    <cellStyle name="xl130" xfId="76"/>
    <cellStyle name="xl131" xfId="77"/>
    <cellStyle name="xl132" xfId="78"/>
    <cellStyle name="xl133" xfId="79"/>
    <cellStyle name="xl134" xfId="80"/>
    <cellStyle name="xl135" xfId="81"/>
    <cellStyle name="xl136" xfId="82"/>
    <cellStyle name="xl137" xfId="83"/>
    <cellStyle name="xl138" xfId="84"/>
    <cellStyle name="xl139" xfId="85"/>
    <cellStyle name="xl140" xfId="86"/>
    <cellStyle name="xl141" xfId="87"/>
    <cellStyle name="xl142" xfId="88"/>
    <cellStyle name="xl143" xfId="89"/>
    <cellStyle name="xl144" xfId="90"/>
    <cellStyle name="xl145" xfId="91"/>
    <cellStyle name="xl146" xfId="92"/>
    <cellStyle name="xl147" xfId="93"/>
    <cellStyle name="xl148" xfId="94"/>
    <cellStyle name="xl149" xfId="95"/>
    <cellStyle name="xl150" xfId="96"/>
    <cellStyle name="xl151" xfId="97"/>
    <cellStyle name="xl152" xfId="98"/>
    <cellStyle name="xl153" xfId="99"/>
    <cellStyle name="xl154" xfId="100"/>
    <cellStyle name="xl155" xfId="101"/>
    <cellStyle name="xl156" xfId="102"/>
    <cellStyle name="xl157" xfId="103"/>
    <cellStyle name="xl158" xfId="104"/>
    <cellStyle name="xl159" xfId="105"/>
    <cellStyle name="xl160" xfId="106"/>
    <cellStyle name="xl161" xfId="107"/>
    <cellStyle name="xl162" xfId="108"/>
    <cellStyle name="xl163" xfId="109"/>
    <cellStyle name="xl164" xfId="110"/>
    <cellStyle name="xl165" xfId="111"/>
    <cellStyle name="xl166" xfId="112"/>
    <cellStyle name="xl167" xfId="113"/>
    <cellStyle name="xl168" xfId="114"/>
    <cellStyle name="xl169" xfId="115"/>
    <cellStyle name="xl21" xfId="116"/>
    <cellStyle name="xl21 2" xfId="117"/>
    <cellStyle name="xl21 3" xfId="118"/>
    <cellStyle name="xl22" xfId="119"/>
    <cellStyle name="xl22 2" xfId="120"/>
    <cellStyle name="xl22 3" xfId="121"/>
    <cellStyle name="xl23" xfId="122"/>
    <cellStyle name="xl23 2" xfId="123"/>
    <cellStyle name="xl23 3" xfId="124"/>
    <cellStyle name="xl24" xfId="125"/>
    <cellStyle name="xl24 2" xfId="126"/>
    <cellStyle name="xl24 3" xfId="127"/>
    <cellStyle name="xl25" xfId="128"/>
    <cellStyle name="xl25 2" xfId="129"/>
    <cellStyle name="xl25 3" xfId="130"/>
    <cellStyle name="xl26" xfId="131"/>
    <cellStyle name="xl26 2" xfId="132"/>
    <cellStyle name="xl26 3" xfId="133"/>
    <cellStyle name="xl27" xfId="134"/>
    <cellStyle name="xl27 2" xfId="135"/>
    <cellStyle name="xl27 3" xfId="136"/>
    <cellStyle name="xl28" xfId="137"/>
    <cellStyle name="xl28 2" xfId="138"/>
    <cellStyle name="xl28 3" xfId="139"/>
    <cellStyle name="xl29" xfId="140"/>
    <cellStyle name="xl29 2" xfId="141"/>
    <cellStyle name="xl29 3" xfId="142"/>
    <cellStyle name="xl30" xfId="143"/>
    <cellStyle name="xl30 2" xfId="144"/>
    <cellStyle name="xl30 3" xfId="145"/>
    <cellStyle name="xl31" xfId="146"/>
    <cellStyle name="xl31 2" xfId="147"/>
    <cellStyle name="xl31 3" xfId="148"/>
    <cellStyle name="xl32" xfId="149"/>
    <cellStyle name="xl32 2" xfId="150"/>
    <cellStyle name="xl32 3" xfId="151"/>
    <cellStyle name="xl33" xfId="152"/>
    <cellStyle name="xl33 2" xfId="153"/>
    <cellStyle name="xl33 3" xfId="154"/>
    <cellStyle name="xl34" xfId="155"/>
    <cellStyle name="xl34 2" xfId="156"/>
    <cellStyle name="xl34 3" xfId="157"/>
    <cellStyle name="xl35" xfId="158"/>
    <cellStyle name="xl35 2" xfId="159"/>
    <cellStyle name="xl35 3" xfId="160"/>
    <cellStyle name="xl36" xfId="161"/>
    <cellStyle name="xl36 2" xfId="162"/>
    <cellStyle name="xl36 3" xfId="163"/>
    <cellStyle name="xl37" xfId="164"/>
    <cellStyle name="xl37 2" xfId="165"/>
    <cellStyle name="xl37 3" xfId="166"/>
    <cellStyle name="xl38" xfId="167"/>
    <cellStyle name="xl38 2" xfId="168"/>
    <cellStyle name="xl38 3" xfId="169"/>
    <cellStyle name="xl39" xfId="170"/>
    <cellStyle name="xl39 2" xfId="171"/>
    <cellStyle name="xl39 3" xfId="172"/>
    <cellStyle name="xl40" xfId="173"/>
    <cellStyle name="xl40 2" xfId="174"/>
    <cellStyle name="xl40 3" xfId="175"/>
    <cellStyle name="xl41" xfId="176"/>
    <cellStyle name="xl41 2" xfId="177"/>
    <cellStyle name="xl41 3" xfId="178"/>
    <cellStyle name="xl42" xfId="179"/>
    <cellStyle name="xl42 2" xfId="180"/>
    <cellStyle name="xl42 3" xfId="181"/>
    <cellStyle name="xl43" xfId="182"/>
    <cellStyle name="xl43 2" xfId="183"/>
    <cellStyle name="xl43 3" xfId="184"/>
    <cellStyle name="xl44" xfId="185"/>
    <cellStyle name="xl44 2" xfId="186"/>
    <cellStyle name="xl45" xfId="187"/>
    <cellStyle name="xl45 2" xfId="188"/>
    <cellStyle name="xl46" xfId="189"/>
    <cellStyle name="xl46 2" xfId="190"/>
    <cellStyle name="xl47" xfId="191"/>
    <cellStyle name="xl48" xfId="192"/>
    <cellStyle name="xl49" xfId="193"/>
    <cellStyle name="xl50" xfId="194"/>
    <cellStyle name="xl51" xfId="195"/>
    <cellStyle name="xl52" xfId="196"/>
    <cellStyle name="xl53" xfId="197"/>
    <cellStyle name="xl54" xfId="198"/>
    <cellStyle name="xl55" xfId="199"/>
    <cellStyle name="xl56" xfId="200"/>
    <cellStyle name="xl57" xfId="201"/>
    <cellStyle name="xl58" xfId="202"/>
    <cellStyle name="xl59" xfId="203"/>
    <cellStyle name="xl60" xfId="204"/>
    <cellStyle name="xl61" xfId="205"/>
    <cellStyle name="xl62" xfId="206"/>
    <cellStyle name="xl63" xfId="207"/>
    <cellStyle name="xl64" xfId="208"/>
    <cellStyle name="xl65" xfId="209"/>
    <cellStyle name="xl66" xfId="210"/>
    <cellStyle name="xl67" xfId="211"/>
    <cellStyle name="xl68" xfId="212"/>
    <cellStyle name="xl69" xfId="213"/>
    <cellStyle name="xl70" xfId="214"/>
    <cellStyle name="xl71" xfId="215"/>
    <cellStyle name="xl72" xfId="216"/>
    <cellStyle name="xl73" xfId="217"/>
    <cellStyle name="xl74" xfId="218"/>
    <cellStyle name="xl75" xfId="219"/>
    <cellStyle name="xl76" xfId="220"/>
    <cellStyle name="xl77" xfId="221"/>
    <cellStyle name="xl78" xfId="222"/>
    <cellStyle name="xl79" xfId="223"/>
    <cellStyle name="xl80" xfId="224"/>
    <cellStyle name="xl81" xfId="225"/>
    <cellStyle name="xl82" xfId="226"/>
    <cellStyle name="xl83" xfId="227"/>
    <cellStyle name="xl84" xfId="228"/>
    <cellStyle name="xl85" xfId="229"/>
    <cellStyle name="xl86" xfId="230"/>
    <cellStyle name="xl87" xfId="231"/>
    <cellStyle name="xl88" xfId="232"/>
    <cellStyle name="xl89" xfId="233"/>
    <cellStyle name="xl90" xfId="234"/>
    <cellStyle name="xl91" xfId="235"/>
    <cellStyle name="xl92" xfId="236"/>
    <cellStyle name="xl93" xfId="237"/>
    <cellStyle name="xl94" xfId="238"/>
    <cellStyle name="xl95" xfId="239"/>
    <cellStyle name="xl96" xfId="240"/>
    <cellStyle name="xl97" xfId="241"/>
    <cellStyle name="xl98" xfId="242"/>
    <cellStyle name="xl99" xfId="243"/>
    <cellStyle name="Акцент1" xfId="244"/>
    <cellStyle name="Акцент2" xfId="245"/>
    <cellStyle name="Акцент3" xfId="246"/>
    <cellStyle name="Акцент4" xfId="247"/>
    <cellStyle name="Акцент5" xfId="248"/>
    <cellStyle name="Акцент6" xfId="249"/>
    <cellStyle name="Ввод " xfId="250"/>
    <cellStyle name="Вывод" xfId="251"/>
    <cellStyle name="Вычисление" xfId="252"/>
    <cellStyle name="Currency" xfId="253"/>
    <cellStyle name="Currency [0]" xfId="254"/>
    <cellStyle name="Заголовок 1" xfId="255"/>
    <cellStyle name="Заголовок 2" xfId="256"/>
    <cellStyle name="Заголовок 3" xfId="257"/>
    <cellStyle name="Заголовок 4" xfId="258"/>
    <cellStyle name="Итог" xfId="259"/>
    <cellStyle name="Контрольная ячейка" xfId="260"/>
    <cellStyle name="Название" xfId="261"/>
    <cellStyle name="Нейтральный" xfId="262"/>
    <cellStyle name="Обычный 10" xfId="263"/>
    <cellStyle name="Обычный 11" xfId="264"/>
    <cellStyle name="Обычный 2" xfId="265"/>
    <cellStyle name="Обычный 3" xfId="266"/>
    <cellStyle name="Обычный 3 2" xfId="267"/>
    <cellStyle name="Обычный 4" xfId="268"/>
    <cellStyle name="Обычный 4 2" xfId="269"/>
    <cellStyle name="Обычный 5" xfId="270"/>
    <cellStyle name="Обычный 5 2" xfId="271"/>
    <cellStyle name="Обычный 6" xfId="272"/>
    <cellStyle name="Обычный 6 2" xfId="273"/>
    <cellStyle name="Обычный 7" xfId="274"/>
    <cellStyle name="Обычный 7 2" xfId="275"/>
    <cellStyle name="Обычный 8" xfId="276"/>
    <cellStyle name="Обычный 8 2" xfId="277"/>
    <cellStyle name="Обычный 9" xfId="278"/>
    <cellStyle name="Плохой" xfId="279"/>
    <cellStyle name="Пояснение" xfId="280"/>
    <cellStyle name="Примечание" xfId="281"/>
    <cellStyle name="Примечание 2" xfId="282"/>
    <cellStyle name="Примечание 2 2" xfId="283"/>
    <cellStyle name="Примечание 3" xfId="284"/>
    <cellStyle name="Примечание 3 2" xfId="285"/>
    <cellStyle name="Примечание 4" xfId="286"/>
    <cellStyle name="Примечание 4 2" xfId="287"/>
    <cellStyle name="Примечание 5" xfId="288"/>
    <cellStyle name="Примечание 5 2" xfId="289"/>
    <cellStyle name="Percent" xfId="290"/>
    <cellStyle name="Связанная ячейка" xfId="291"/>
    <cellStyle name="Текст предупреждения" xfId="292"/>
    <cellStyle name="Comma" xfId="293"/>
    <cellStyle name="Comma [0]" xfId="294"/>
    <cellStyle name="Хороший" xfId="2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9"/>
  <sheetViews>
    <sheetView tabSelected="1" zoomScale="82" zoomScaleNormal="82" zoomScalePageLayoutView="0" workbookViewId="0" topLeftCell="A1">
      <pane xSplit="2" ySplit="6" topLeftCell="C3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126" sqref="I126"/>
    </sheetView>
  </sheetViews>
  <sheetFormatPr defaultColWidth="9.140625" defaultRowHeight="12.75"/>
  <cols>
    <col min="1" max="1" width="23.28125" style="1" customWidth="1"/>
    <col min="2" max="2" width="38.57421875" style="24" customWidth="1"/>
    <col min="3" max="3" width="13.00390625" style="3" customWidth="1"/>
    <col min="4" max="4" width="12.8515625" style="37" customWidth="1"/>
    <col min="5" max="5" width="12.421875" style="37" customWidth="1"/>
    <col min="6" max="6" width="12.140625" style="37" customWidth="1"/>
    <col min="7" max="7" width="12.00390625" style="46" customWidth="1"/>
    <col min="8" max="8" width="12.7109375" style="46" customWidth="1"/>
    <col min="9" max="9" width="18.140625" style="37" customWidth="1"/>
    <col min="10" max="11" width="8.57421875" style="37" customWidth="1"/>
    <col min="12" max="16384" width="9.140625" style="37" customWidth="1"/>
  </cols>
  <sheetData>
    <row r="1" spans="1:8" s="36" customFormat="1" ht="18" customHeight="1">
      <c r="A1" s="128" t="s">
        <v>222</v>
      </c>
      <c r="B1" s="128"/>
      <c r="C1" s="128"/>
      <c r="D1" s="128"/>
      <c r="E1" s="128"/>
      <c r="F1" s="128"/>
      <c r="G1" s="128"/>
      <c r="H1" s="128"/>
    </row>
    <row r="2" spans="2:8" ht="9" customHeight="1">
      <c r="B2" s="2"/>
      <c r="D2" s="4"/>
      <c r="E2" s="3"/>
      <c r="F2" s="3"/>
      <c r="G2" s="52"/>
      <c r="H2" s="52"/>
    </row>
    <row r="3" spans="2:8" ht="15">
      <c r="B3" s="2"/>
      <c r="D3" s="3"/>
      <c r="E3" s="3"/>
      <c r="F3" s="3"/>
      <c r="G3" s="129" t="s">
        <v>90</v>
      </c>
      <c r="H3" s="129"/>
    </row>
    <row r="4" spans="1:9" s="38" customFormat="1" ht="68.25" customHeight="1">
      <c r="A4" s="5" t="s">
        <v>109</v>
      </c>
      <c r="B4" s="6" t="s">
        <v>89</v>
      </c>
      <c r="C4" s="6" t="s">
        <v>217</v>
      </c>
      <c r="D4" s="6" t="s">
        <v>234</v>
      </c>
      <c r="E4" s="100" t="s">
        <v>235</v>
      </c>
      <c r="F4" s="6" t="s">
        <v>230</v>
      </c>
      <c r="G4" s="100" t="s">
        <v>218</v>
      </c>
      <c r="H4" s="105" t="s">
        <v>210</v>
      </c>
      <c r="I4" s="91"/>
    </row>
    <row r="5" spans="1:8" s="39" customFormat="1" ht="16.5" customHeight="1">
      <c r="A5" s="7">
        <v>1</v>
      </c>
      <c r="B5" s="8">
        <v>2</v>
      </c>
      <c r="C5" s="9">
        <v>3</v>
      </c>
      <c r="D5" s="6">
        <v>4</v>
      </c>
      <c r="E5" s="101">
        <v>5</v>
      </c>
      <c r="F5" s="101">
        <v>6</v>
      </c>
      <c r="G5" s="101">
        <v>7</v>
      </c>
      <c r="H5" s="106">
        <v>8</v>
      </c>
    </row>
    <row r="6" spans="1:8" s="38" customFormat="1" ht="13.5" customHeight="1">
      <c r="A6" s="10"/>
      <c r="B6" s="11"/>
      <c r="C6" s="10"/>
      <c r="D6" s="99"/>
      <c r="E6" s="102"/>
      <c r="F6" s="102"/>
      <c r="G6" s="103"/>
      <c r="H6" s="12"/>
    </row>
    <row r="7" spans="1:10" s="40" customFormat="1" ht="15" customHeight="1">
      <c r="A7" s="110"/>
      <c r="B7" s="111" t="s">
        <v>72</v>
      </c>
      <c r="C7" s="110"/>
      <c r="D7" s="25"/>
      <c r="E7" s="53"/>
      <c r="F7" s="53"/>
      <c r="G7" s="104"/>
      <c r="H7" s="104"/>
      <c r="I7" s="3"/>
      <c r="J7" s="53"/>
    </row>
    <row r="8" spans="1:10" s="41" customFormat="1" ht="29.25" customHeight="1">
      <c r="A8" s="112" t="s">
        <v>73</v>
      </c>
      <c r="B8" s="113" t="s">
        <v>95</v>
      </c>
      <c r="C8" s="114">
        <f>C9+C12+C14+C17+C21+C22+C23+C24+C25+C26+C27+C28+C29+C31</f>
        <v>15780004.7</v>
      </c>
      <c r="D8" s="88">
        <f>D9+D12+D14+D17+D21+D22+D23+D24+D25+D26+D27+D28+D29+D31</f>
        <v>16499253.5</v>
      </c>
      <c r="E8" s="88">
        <f>E9+E12+E14+E17+E21+E22+E23+E24+E25+E26+E27+E28+E29+E31+E32</f>
        <v>13839507.7</v>
      </c>
      <c r="F8" s="88">
        <f>F9+F12+F14+F17+F21+F22+F23+F24+F25+F26+F27+F28+F29+F31+F32</f>
        <v>17003751.29806</v>
      </c>
      <c r="G8" s="125">
        <f>G9+G12+G14+G17+G21+G22+G23+G24+G25+G26+G27+G28+G29+G31+G32</f>
        <v>17003751.3</v>
      </c>
      <c r="H8" s="69">
        <f>+G8/F8*100</f>
        <v>100.00000001140926</v>
      </c>
      <c r="I8" s="59"/>
      <c r="J8" s="60"/>
    </row>
    <row r="9" spans="1:10" s="42" customFormat="1" ht="14.25" customHeight="1">
      <c r="A9" s="112" t="s">
        <v>74</v>
      </c>
      <c r="B9" s="113" t="s">
        <v>113</v>
      </c>
      <c r="C9" s="96">
        <f>C10+C11</f>
        <v>9382730.7</v>
      </c>
      <c r="D9" s="69">
        <f>D10+D11</f>
        <v>9599730.7</v>
      </c>
      <c r="E9" s="69">
        <f>E10+E11</f>
        <v>8006793</v>
      </c>
      <c r="F9" s="69">
        <f>F10+F11</f>
        <v>10049730.7</v>
      </c>
      <c r="G9" s="69">
        <f>G10+G11</f>
        <v>10049730.7</v>
      </c>
      <c r="H9" s="69">
        <f aca="true" t="shared" si="0" ref="H9:H29">+G9/F9*100</f>
        <v>100</v>
      </c>
      <c r="I9" s="59"/>
      <c r="J9" s="122"/>
    </row>
    <row r="10" spans="1:10" s="41" customFormat="1" ht="17.25" customHeight="1">
      <c r="A10" s="115" t="s">
        <v>75</v>
      </c>
      <c r="B10" s="116" t="s">
        <v>69</v>
      </c>
      <c r="C10" s="108">
        <v>3629759</v>
      </c>
      <c r="D10" s="12">
        <v>3629759</v>
      </c>
      <c r="E10" s="12">
        <v>3427619.6</v>
      </c>
      <c r="F10" s="12">
        <v>4079759</v>
      </c>
      <c r="G10" s="12">
        <v>4079759</v>
      </c>
      <c r="H10" s="70">
        <f t="shared" si="0"/>
        <v>100</v>
      </c>
      <c r="I10" s="59"/>
      <c r="J10" s="122"/>
    </row>
    <row r="11" spans="1:10" s="41" customFormat="1" ht="18" customHeight="1">
      <c r="A11" s="115" t="s">
        <v>76</v>
      </c>
      <c r="B11" s="116" t="s">
        <v>39</v>
      </c>
      <c r="C11" s="108">
        <v>5752971.7</v>
      </c>
      <c r="D11" s="12">
        <v>5969971.7</v>
      </c>
      <c r="E11" s="12">
        <v>4579173.4</v>
      </c>
      <c r="F11" s="12">
        <v>5969971.7</v>
      </c>
      <c r="G11" s="12">
        <v>5969971.7</v>
      </c>
      <c r="H11" s="70">
        <f t="shared" si="0"/>
        <v>100</v>
      </c>
      <c r="I11" s="59"/>
      <c r="J11" s="122"/>
    </row>
    <row r="12" spans="1:10" s="42" customFormat="1" ht="38.25">
      <c r="A12" s="112" t="s">
        <v>77</v>
      </c>
      <c r="B12" s="113" t="s">
        <v>114</v>
      </c>
      <c r="C12" s="69">
        <f>C13</f>
        <v>1885719</v>
      </c>
      <c r="D12" s="69">
        <f>D13</f>
        <v>2359886.3</v>
      </c>
      <c r="E12" s="69">
        <f>E13</f>
        <v>2012555.6</v>
      </c>
      <c r="F12" s="69">
        <f>F13</f>
        <v>2359886.3</v>
      </c>
      <c r="G12" s="69">
        <f>G13</f>
        <v>2359886.3</v>
      </c>
      <c r="H12" s="69">
        <f t="shared" si="0"/>
        <v>100</v>
      </c>
      <c r="I12" s="59"/>
      <c r="J12" s="122"/>
    </row>
    <row r="13" spans="1:10" s="41" customFormat="1" ht="39.75" customHeight="1">
      <c r="A13" s="115" t="s">
        <v>78</v>
      </c>
      <c r="B13" s="116" t="s">
        <v>91</v>
      </c>
      <c r="C13" s="12">
        <v>1885719</v>
      </c>
      <c r="D13" s="12">
        <v>2359886.3</v>
      </c>
      <c r="E13" s="12">
        <v>2012555.6</v>
      </c>
      <c r="F13" s="12">
        <v>2359886.3</v>
      </c>
      <c r="G13" s="12">
        <v>2359886.3</v>
      </c>
      <c r="H13" s="70">
        <f t="shared" si="0"/>
        <v>100</v>
      </c>
      <c r="I13" s="59"/>
      <c r="J13" s="122"/>
    </row>
    <row r="14" spans="1:10" s="42" customFormat="1" ht="15" customHeight="1">
      <c r="A14" s="112" t="s">
        <v>79</v>
      </c>
      <c r="B14" s="113" t="s">
        <v>115</v>
      </c>
      <c r="C14" s="69">
        <f>C15+C16</f>
        <v>1259284</v>
      </c>
      <c r="D14" s="69">
        <f>D15+D16</f>
        <v>1400365.5</v>
      </c>
      <c r="E14" s="69">
        <f>E15+E16</f>
        <v>1271002</v>
      </c>
      <c r="F14" s="69">
        <f>F15+F16</f>
        <v>1400365.5</v>
      </c>
      <c r="G14" s="69">
        <f>G15+G16</f>
        <v>1400365.5</v>
      </c>
      <c r="H14" s="69">
        <f t="shared" si="0"/>
        <v>100</v>
      </c>
      <c r="I14" s="59"/>
      <c r="J14" s="122"/>
    </row>
    <row r="15" spans="1:10" s="41" customFormat="1" ht="27" customHeight="1">
      <c r="A15" s="115" t="s">
        <v>195</v>
      </c>
      <c r="B15" s="116" t="s">
        <v>127</v>
      </c>
      <c r="C15" s="12">
        <v>1259284</v>
      </c>
      <c r="D15" s="12">
        <v>1400365.5</v>
      </c>
      <c r="E15" s="12">
        <v>1271001.3</v>
      </c>
      <c r="F15" s="12">
        <v>1400365.5</v>
      </c>
      <c r="G15" s="12">
        <v>1400365.5</v>
      </c>
      <c r="H15" s="70">
        <f t="shared" si="0"/>
        <v>100</v>
      </c>
      <c r="I15" s="59"/>
      <c r="J15" s="122"/>
    </row>
    <row r="16" spans="1:10" s="42" customFormat="1" ht="14.25" customHeight="1" hidden="1">
      <c r="A16" s="115" t="s">
        <v>80</v>
      </c>
      <c r="B16" s="116" t="s">
        <v>81</v>
      </c>
      <c r="C16" s="108"/>
      <c r="D16" s="12"/>
      <c r="E16" s="12">
        <v>0.7</v>
      </c>
      <c r="F16" s="12"/>
      <c r="G16" s="12"/>
      <c r="H16" s="69" t="e">
        <f t="shared" si="0"/>
        <v>#DIV/0!</v>
      </c>
      <c r="I16" s="59"/>
      <c r="J16" s="122"/>
    </row>
    <row r="17" spans="1:10" s="42" customFormat="1" ht="14.25" customHeight="1">
      <c r="A17" s="112" t="s">
        <v>82</v>
      </c>
      <c r="B17" s="113" t="s">
        <v>93</v>
      </c>
      <c r="C17" s="69">
        <f>SUM(C18:C20)</f>
        <v>2535603</v>
      </c>
      <c r="D17" s="69">
        <f>SUM(D18:D20)</f>
        <v>2422603</v>
      </c>
      <c r="E17" s="69">
        <f>SUM(E18:E20)</f>
        <v>1881104.5999999999</v>
      </c>
      <c r="F17" s="69">
        <f>SUM(F18:F20)</f>
        <v>2312603</v>
      </c>
      <c r="G17" s="69">
        <f>SUM(G18:G20)</f>
        <v>2312603</v>
      </c>
      <c r="H17" s="69">
        <f t="shared" si="0"/>
        <v>100</v>
      </c>
      <c r="I17" s="59"/>
      <c r="J17" s="122"/>
    </row>
    <row r="18" spans="1:10" s="43" customFormat="1" ht="15" customHeight="1">
      <c r="A18" s="115" t="s">
        <v>83</v>
      </c>
      <c r="B18" s="116" t="s">
        <v>84</v>
      </c>
      <c r="C18" s="12">
        <v>1902179</v>
      </c>
      <c r="D18" s="12">
        <v>1789179</v>
      </c>
      <c r="E18" s="12">
        <v>1460673.9</v>
      </c>
      <c r="F18" s="12">
        <v>1679179</v>
      </c>
      <c r="G18" s="12">
        <v>1679179</v>
      </c>
      <c r="H18" s="70">
        <f t="shared" si="0"/>
        <v>100</v>
      </c>
      <c r="I18" s="59"/>
      <c r="J18" s="123"/>
    </row>
    <row r="19" spans="1:10" s="42" customFormat="1" ht="15" customHeight="1">
      <c r="A19" s="115" t="s">
        <v>85</v>
      </c>
      <c r="B19" s="116" t="s">
        <v>70</v>
      </c>
      <c r="C19" s="12">
        <v>630064</v>
      </c>
      <c r="D19" s="12">
        <v>630064</v>
      </c>
      <c r="E19" s="12">
        <v>418323.3</v>
      </c>
      <c r="F19" s="12">
        <v>630064</v>
      </c>
      <c r="G19" s="12">
        <v>630064</v>
      </c>
      <c r="H19" s="70">
        <f t="shared" si="0"/>
        <v>100</v>
      </c>
      <c r="I19" s="59"/>
      <c r="J19" s="122"/>
    </row>
    <row r="20" spans="1:10" s="42" customFormat="1" ht="15" customHeight="1">
      <c r="A20" s="117" t="s">
        <v>175</v>
      </c>
      <c r="B20" s="118" t="s">
        <v>174</v>
      </c>
      <c r="C20" s="12">
        <v>3360</v>
      </c>
      <c r="D20" s="12">
        <v>3360</v>
      </c>
      <c r="E20" s="12">
        <v>2107.4</v>
      </c>
      <c r="F20" s="12">
        <v>3360</v>
      </c>
      <c r="G20" s="12">
        <v>3360</v>
      </c>
      <c r="H20" s="70">
        <f t="shared" si="0"/>
        <v>100</v>
      </c>
      <c r="I20" s="59"/>
      <c r="J20" s="122"/>
    </row>
    <row r="21" spans="1:10" s="42" customFormat="1" ht="27" customHeight="1">
      <c r="A21" s="112" t="s">
        <v>86</v>
      </c>
      <c r="B21" s="113" t="s">
        <v>116</v>
      </c>
      <c r="C21" s="69">
        <v>18134</v>
      </c>
      <c r="D21" s="69">
        <v>18134</v>
      </c>
      <c r="E21" s="69">
        <v>13081.9</v>
      </c>
      <c r="F21" s="69">
        <v>18134</v>
      </c>
      <c r="G21" s="69">
        <v>18134</v>
      </c>
      <c r="H21" s="69">
        <f t="shared" si="0"/>
        <v>100</v>
      </c>
      <c r="I21" s="59"/>
      <c r="J21" s="122"/>
    </row>
    <row r="22" spans="1:10" s="42" customFormat="1" ht="15" customHeight="1">
      <c r="A22" s="112" t="s">
        <v>87</v>
      </c>
      <c r="B22" s="113" t="s">
        <v>117</v>
      </c>
      <c r="C22" s="69">
        <v>124283</v>
      </c>
      <c r="D22" s="69">
        <v>124283</v>
      </c>
      <c r="E22" s="69">
        <v>105046.6</v>
      </c>
      <c r="F22" s="69">
        <v>124283</v>
      </c>
      <c r="G22" s="69">
        <v>124283</v>
      </c>
      <c r="H22" s="69">
        <f t="shared" si="0"/>
        <v>100</v>
      </c>
      <c r="I22" s="59"/>
      <c r="J22" s="122"/>
    </row>
    <row r="23" spans="1:10" s="42" customFormat="1" ht="39" customHeight="1" hidden="1">
      <c r="A23" s="112" t="s">
        <v>36</v>
      </c>
      <c r="B23" s="113" t="s">
        <v>118</v>
      </c>
      <c r="C23" s="96">
        <v>0</v>
      </c>
      <c r="D23" s="96">
        <v>0</v>
      </c>
      <c r="E23" s="96"/>
      <c r="F23" s="96">
        <v>0</v>
      </c>
      <c r="G23" s="96">
        <v>0</v>
      </c>
      <c r="H23" s="96"/>
      <c r="I23" s="59"/>
      <c r="J23" s="122"/>
    </row>
    <row r="24" spans="1:10" s="42" customFormat="1" ht="43.5" customHeight="1">
      <c r="A24" s="112" t="s">
        <v>37</v>
      </c>
      <c r="B24" s="113" t="s">
        <v>119</v>
      </c>
      <c r="C24" s="69">
        <v>39147</v>
      </c>
      <c r="D24" s="69">
        <v>39147</v>
      </c>
      <c r="E24" s="69">
        <v>38949.2</v>
      </c>
      <c r="F24" s="69">
        <v>39147</v>
      </c>
      <c r="G24" s="69">
        <v>39147</v>
      </c>
      <c r="H24" s="69">
        <f t="shared" si="0"/>
        <v>100</v>
      </c>
      <c r="I24" s="59"/>
      <c r="J24" s="122"/>
    </row>
    <row r="25" spans="1:10" s="42" customFormat="1" ht="31.5" customHeight="1">
      <c r="A25" s="112" t="s">
        <v>38</v>
      </c>
      <c r="B25" s="113" t="s">
        <v>120</v>
      </c>
      <c r="C25" s="69">
        <v>122086</v>
      </c>
      <c r="D25" s="69">
        <v>122086</v>
      </c>
      <c r="E25" s="69">
        <v>119383.4</v>
      </c>
      <c r="F25" s="69">
        <v>122086</v>
      </c>
      <c r="G25" s="69">
        <v>122086</v>
      </c>
      <c r="H25" s="69">
        <f t="shared" si="0"/>
        <v>100</v>
      </c>
      <c r="I25" s="59"/>
      <c r="J25" s="122"/>
    </row>
    <row r="26" spans="1:10" s="42" customFormat="1" ht="28.5" customHeight="1">
      <c r="A26" s="119" t="s">
        <v>31</v>
      </c>
      <c r="B26" s="120" t="s">
        <v>121</v>
      </c>
      <c r="C26" s="69">
        <v>26004</v>
      </c>
      <c r="D26" s="69">
        <v>26004</v>
      </c>
      <c r="E26" s="69">
        <v>199463.1</v>
      </c>
      <c r="F26" s="69">
        <v>190501.79806</v>
      </c>
      <c r="G26" s="69">
        <v>199463.1</v>
      </c>
      <c r="H26" s="69">
        <f t="shared" si="0"/>
        <v>104.70405110673946</v>
      </c>
      <c r="I26" s="59"/>
      <c r="J26" s="122"/>
    </row>
    <row r="27" spans="1:10" s="42" customFormat="1" ht="25.5">
      <c r="A27" s="119" t="s">
        <v>32</v>
      </c>
      <c r="B27" s="120" t="s">
        <v>122</v>
      </c>
      <c r="C27" s="69">
        <v>235613</v>
      </c>
      <c r="D27" s="69">
        <v>235613</v>
      </c>
      <c r="E27" s="69">
        <v>49451.9</v>
      </c>
      <c r="F27" s="69">
        <v>235613</v>
      </c>
      <c r="G27" s="69">
        <f>235613-8961.3</f>
        <v>226651.7</v>
      </c>
      <c r="H27" s="69">
        <f t="shared" si="0"/>
        <v>96.19660205506489</v>
      </c>
      <c r="I27" s="121"/>
      <c r="J27" s="124"/>
    </row>
    <row r="28" spans="1:10" s="42" customFormat="1" ht="18" customHeight="1">
      <c r="A28" s="119" t="s">
        <v>33</v>
      </c>
      <c r="B28" s="120" t="s">
        <v>123</v>
      </c>
      <c r="C28" s="69">
        <v>700</v>
      </c>
      <c r="D28" s="69">
        <v>700</v>
      </c>
      <c r="E28" s="69">
        <v>556.8</v>
      </c>
      <c r="F28" s="69">
        <v>700</v>
      </c>
      <c r="G28" s="69">
        <v>700</v>
      </c>
      <c r="H28" s="69">
        <f t="shared" si="0"/>
        <v>100</v>
      </c>
      <c r="I28" s="59"/>
      <c r="J28" s="122"/>
    </row>
    <row r="29" spans="1:12" s="42" customFormat="1" ht="15" customHeight="1">
      <c r="A29" s="119" t="s">
        <v>34</v>
      </c>
      <c r="B29" s="120" t="s">
        <v>124</v>
      </c>
      <c r="C29" s="69">
        <v>150701</v>
      </c>
      <c r="D29" s="69">
        <v>150701</v>
      </c>
      <c r="E29" s="69">
        <v>141783.2</v>
      </c>
      <c r="F29" s="69">
        <v>150701</v>
      </c>
      <c r="G29" s="69">
        <f>150701-334</f>
        <v>150367</v>
      </c>
      <c r="H29" s="69">
        <f t="shared" si="0"/>
        <v>99.77836908845993</v>
      </c>
      <c r="I29" s="59"/>
      <c r="J29" s="122"/>
      <c r="K29" s="66"/>
      <c r="L29" s="66"/>
    </row>
    <row r="30" spans="1:12" s="42" customFormat="1" ht="11.25" customHeight="1" hidden="1">
      <c r="A30" s="119"/>
      <c r="B30" s="120"/>
      <c r="C30" s="69"/>
      <c r="D30" s="69"/>
      <c r="E30" s="69"/>
      <c r="F30" s="69"/>
      <c r="G30" s="69"/>
      <c r="H30" s="69"/>
      <c r="I30" s="59"/>
      <c r="J30" s="122"/>
      <c r="K30" s="66"/>
      <c r="L30" s="66"/>
    </row>
    <row r="31" spans="1:12" s="42" customFormat="1" ht="14.25" customHeight="1">
      <c r="A31" s="119" t="s">
        <v>35</v>
      </c>
      <c r="B31" s="120" t="s">
        <v>125</v>
      </c>
      <c r="C31" s="69">
        <v>0</v>
      </c>
      <c r="D31" s="69">
        <v>0</v>
      </c>
      <c r="E31" s="69">
        <f>2.4</f>
        <v>2.4</v>
      </c>
      <c r="F31" s="69">
        <v>0</v>
      </c>
      <c r="G31" s="69">
        <v>0</v>
      </c>
      <c r="H31" s="69"/>
      <c r="I31" s="59"/>
      <c r="J31" s="122"/>
      <c r="K31" s="66"/>
      <c r="L31" s="66"/>
    </row>
    <row r="32" spans="1:12" s="42" customFormat="1" ht="40.5" customHeight="1">
      <c r="A32" s="119" t="s">
        <v>237</v>
      </c>
      <c r="B32" s="120" t="s">
        <v>236</v>
      </c>
      <c r="C32" s="69">
        <v>0</v>
      </c>
      <c r="D32" s="69">
        <v>0</v>
      </c>
      <c r="E32" s="69">
        <v>334</v>
      </c>
      <c r="F32" s="69">
        <v>0</v>
      </c>
      <c r="G32" s="69">
        <v>334</v>
      </c>
      <c r="H32" s="69"/>
      <c r="I32" s="59"/>
      <c r="J32" s="122"/>
      <c r="K32" s="66"/>
      <c r="L32" s="66"/>
    </row>
    <row r="33" spans="1:12" s="42" customFormat="1" ht="15" customHeight="1">
      <c r="A33" s="28" t="s">
        <v>30</v>
      </c>
      <c r="B33" s="15" t="s">
        <v>112</v>
      </c>
      <c r="C33" s="69">
        <f>SUM(C35:C46)</f>
        <v>14795350.299999999</v>
      </c>
      <c r="D33" s="69">
        <f>D34+D40+D41+D42+D43+D44+D45+D46</f>
        <v>16059029.729230002</v>
      </c>
      <c r="E33" s="69">
        <f>E34+E40+E41+E42+E43+E44+E45+E46</f>
        <v>12062201.600820001</v>
      </c>
      <c r="F33" s="69">
        <f>F34+F40+F41+F42+F43+F44+F45+F46</f>
        <v>15894531.93117</v>
      </c>
      <c r="G33" s="69">
        <f>G34+G40+G41+G42+G43+G44+G45+G46</f>
        <v>15891783.41018</v>
      </c>
      <c r="H33" s="69">
        <f>+G33/F33*100</f>
        <v>99.98270775759927</v>
      </c>
      <c r="I33" s="59"/>
      <c r="J33" s="67"/>
      <c r="K33" s="66"/>
      <c r="L33" s="66"/>
    </row>
    <row r="34" spans="1:12" s="42" customFormat="1" ht="26.25" customHeight="1">
      <c r="A34" s="87" t="s">
        <v>231</v>
      </c>
      <c r="B34" s="86" t="s">
        <v>214</v>
      </c>
      <c r="C34" s="70">
        <f>SUM(C35:C39)</f>
        <v>7453055.7</v>
      </c>
      <c r="D34" s="70">
        <v>7753055.7</v>
      </c>
      <c r="E34" s="70">
        <v>6510876</v>
      </c>
      <c r="F34" s="70">
        <f>F35+F36+F37</f>
        <v>7753055.7</v>
      </c>
      <c r="G34" s="70">
        <f>SUM(G35:G39)</f>
        <v>7753055.7</v>
      </c>
      <c r="H34" s="70">
        <f aca="true" t="shared" si="1" ref="H34:H82">+G34/F34*100</f>
        <v>100</v>
      </c>
      <c r="I34" s="59"/>
      <c r="J34" s="67"/>
      <c r="K34" s="66"/>
      <c r="L34" s="66"/>
    </row>
    <row r="35" spans="1:12" s="43" customFormat="1" ht="39" customHeight="1">
      <c r="A35" s="29" t="s">
        <v>232</v>
      </c>
      <c r="B35" s="16" t="s">
        <v>213</v>
      </c>
      <c r="C35" s="12">
        <v>6929646.7</v>
      </c>
      <c r="D35" s="12">
        <v>6929646.7</v>
      </c>
      <c r="E35" s="12">
        <v>5774706</v>
      </c>
      <c r="F35" s="12">
        <v>6929646.7</v>
      </c>
      <c r="G35" s="12">
        <f>F35</f>
        <v>6929646.7</v>
      </c>
      <c r="H35" s="70">
        <f t="shared" si="1"/>
        <v>100</v>
      </c>
      <c r="I35" s="59"/>
      <c r="J35" s="64"/>
      <c r="K35" s="68"/>
      <c r="L35" s="68"/>
    </row>
    <row r="36" spans="1:12" s="43" customFormat="1" ht="42" customHeight="1">
      <c r="A36" s="29" t="s">
        <v>205</v>
      </c>
      <c r="B36" s="16" t="s">
        <v>211</v>
      </c>
      <c r="C36" s="12">
        <v>0</v>
      </c>
      <c r="D36" s="59">
        <v>300000</v>
      </c>
      <c r="E36" s="12">
        <v>300000</v>
      </c>
      <c r="F36" s="12">
        <v>300000</v>
      </c>
      <c r="G36" s="12">
        <v>300000</v>
      </c>
      <c r="H36" s="70">
        <f>+G36/F36*100</f>
        <v>100</v>
      </c>
      <c r="I36" s="59"/>
      <c r="J36" s="64"/>
      <c r="K36" s="68"/>
      <c r="L36" s="68"/>
    </row>
    <row r="37" spans="1:10" s="43" customFormat="1" ht="68.25" customHeight="1">
      <c r="A37" s="29" t="s">
        <v>226</v>
      </c>
      <c r="B37" s="16" t="s">
        <v>212</v>
      </c>
      <c r="C37" s="85">
        <v>523409</v>
      </c>
      <c r="D37" s="85">
        <v>523409</v>
      </c>
      <c r="E37" s="12">
        <v>436170</v>
      </c>
      <c r="F37" s="12">
        <v>523409</v>
      </c>
      <c r="G37" s="12">
        <f>F37</f>
        <v>523409</v>
      </c>
      <c r="H37" s="70">
        <f t="shared" si="1"/>
        <v>100</v>
      </c>
      <c r="I37" s="59"/>
      <c r="J37" s="62"/>
    </row>
    <row r="38" spans="1:10" s="43" customFormat="1" ht="54.75" customHeight="1" hidden="1">
      <c r="A38" s="29" t="s">
        <v>215</v>
      </c>
      <c r="B38" s="16" t="s">
        <v>209</v>
      </c>
      <c r="C38" s="12">
        <v>0</v>
      </c>
      <c r="D38" s="108">
        <v>0</v>
      </c>
      <c r="E38" s="108">
        <v>0</v>
      </c>
      <c r="F38" s="108">
        <v>0</v>
      </c>
      <c r="G38" s="108">
        <v>0</v>
      </c>
      <c r="H38" s="127"/>
      <c r="I38" s="59"/>
      <c r="J38" s="62"/>
    </row>
    <row r="39" spans="1:10" s="43" customFormat="1" ht="115.5" customHeight="1" hidden="1">
      <c r="A39" s="29" t="s">
        <v>216</v>
      </c>
      <c r="B39" s="78" t="s">
        <v>208</v>
      </c>
      <c r="C39" s="12">
        <v>0</v>
      </c>
      <c r="D39" s="108">
        <v>0</v>
      </c>
      <c r="E39" s="108">
        <v>0</v>
      </c>
      <c r="F39" s="108">
        <v>0</v>
      </c>
      <c r="G39" s="108">
        <v>0</v>
      </c>
      <c r="H39" s="127"/>
      <c r="I39" s="59"/>
      <c r="J39" s="62"/>
    </row>
    <row r="40" spans="1:10" s="43" customFormat="1" ht="39.75" customHeight="1">
      <c r="A40" s="29" t="s">
        <v>227</v>
      </c>
      <c r="B40" s="16" t="s">
        <v>178</v>
      </c>
      <c r="C40" s="70">
        <v>3040794</v>
      </c>
      <c r="D40" s="70">
        <v>3090545.93</v>
      </c>
      <c r="E40" s="12">
        <v>1638307.16725</v>
      </c>
      <c r="F40" s="12">
        <v>3090545.9299999997</v>
      </c>
      <c r="G40" s="12">
        <f>F40</f>
        <v>3090545.9299999997</v>
      </c>
      <c r="H40" s="70">
        <f t="shared" si="1"/>
        <v>100</v>
      </c>
      <c r="I40" s="59"/>
      <c r="J40" s="62"/>
    </row>
    <row r="41" spans="1:10" s="43" customFormat="1" ht="27" customHeight="1">
      <c r="A41" s="29" t="s">
        <v>228</v>
      </c>
      <c r="B41" s="16" t="s">
        <v>111</v>
      </c>
      <c r="C41" s="12">
        <v>1866710.9999999998</v>
      </c>
      <c r="D41" s="126">
        <v>1837795.9</v>
      </c>
      <c r="E41" s="12">
        <f>1361672637.94/1000</f>
        <v>1361672.63794</v>
      </c>
      <c r="F41" s="12">
        <v>1837795.9</v>
      </c>
      <c r="G41" s="12">
        <f>F41</f>
        <v>1837795.9</v>
      </c>
      <c r="H41" s="70">
        <f t="shared" si="1"/>
        <v>100</v>
      </c>
      <c r="I41" s="59"/>
      <c r="J41" s="62"/>
    </row>
    <row r="42" spans="1:10" s="43" customFormat="1" ht="14.25" customHeight="1">
      <c r="A42" s="29" t="s">
        <v>229</v>
      </c>
      <c r="B42" s="16" t="s">
        <v>94</v>
      </c>
      <c r="C42" s="12">
        <v>2434789.6</v>
      </c>
      <c r="D42" s="12">
        <v>2976767.19923</v>
      </c>
      <c r="E42" s="12">
        <f>2549999815.6/1000</f>
        <v>2549999.8156</v>
      </c>
      <c r="F42" s="12">
        <v>2976767.19923</v>
      </c>
      <c r="G42" s="12">
        <f>F42</f>
        <v>2976767.19923</v>
      </c>
      <c r="H42" s="70">
        <f t="shared" si="1"/>
        <v>100</v>
      </c>
      <c r="I42" s="59"/>
      <c r="J42" s="62"/>
    </row>
    <row r="43" spans="1:11" s="43" customFormat="1" ht="27.75" customHeight="1">
      <c r="A43" s="87" t="s">
        <v>233</v>
      </c>
      <c r="B43" s="109" t="s">
        <v>225</v>
      </c>
      <c r="C43" s="70"/>
      <c r="D43" s="70">
        <v>330045.9</v>
      </c>
      <c r="E43" s="70">
        <v>97773.19908</v>
      </c>
      <c r="F43" s="70">
        <v>330045.9</v>
      </c>
      <c r="G43" s="70">
        <f>F43</f>
        <v>330045.9</v>
      </c>
      <c r="H43" s="70">
        <f t="shared" si="1"/>
        <v>100</v>
      </c>
      <c r="I43" s="59"/>
      <c r="J43" s="63"/>
      <c r="K43" s="44"/>
    </row>
    <row r="44" spans="1:11" s="43" customFormat="1" ht="26.25" customHeight="1">
      <c r="A44" s="87" t="s">
        <v>238</v>
      </c>
      <c r="B44" s="109" t="s">
        <v>239</v>
      </c>
      <c r="C44" s="70"/>
      <c r="D44" s="70">
        <v>70000</v>
      </c>
      <c r="E44" s="70">
        <v>70000</v>
      </c>
      <c r="F44" s="70">
        <v>70000</v>
      </c>
      <c r="G44" s="70">
        <f>F44</f>
        <v>70000</v>
      </c>
      <c r="H44" s="70">
        <f>+G44/F44*100</f>
        <v>100</v>
      </c>
      <c r="I44" s="59"/>
      <c r="J44" s="63"/>
      <c r="K44" s="44"/>
    </row>
    <row r="45" spans="1:10" s="43" customFormat="1" ht="63.75">
      <c r="A45" s="87" t="s">
        <v>197</v>
      </c>
      <c r="B45" s="109" t="s">
        <v>166</v>
      </c>
      <c r="C45" s="70">
        <v>0</v>
      </c>
      <c r="D45" s="70">
        <v>819.1</v>
      </c>
      <c r="E45" s="70">
        <v>3509.45005</v>
      </c>
      <c r="F45" s="70">
        <v>819.1</v>
      </c>
      <c r="G45" s="70">
        <f>E45</f>
        <v>3509.45005</v>
      </c>
      <c r="H45" s="70">
        <f>+G45/F45*100</f>
        <v>428.45196557196925</v>
      </c>
      <c r="I45" s="59"/>
      <c r="J45" s="62"/>
    </row>
    <row r="46" spans="1:11" s="43" customFormat="1" ht="41.25" customHeight="1">
      <c r="A46" s="87" t="s">
        <v>196</v>
      </c>
      <c r="B46" s="109" t="s">
        <v>167</v>
      </c>
      <c r="C46" s="70">
        <v>0</v>
      </c>
      <c r="D46" s="70">
        <v>0</v>
      </c>
      <c r="E46" s="70">
        <v>-169936.6691</v>
      </c>
      <c r="F46" s="70">
        <v>-164497.79806</v>
      </c>
      <c r="G46" s="70">
        <f>E46</f>
        <v>-169936.6691</v>
      </c>
      <c r="H46" s="70">
        <f>+G46/F46*100</f>
        <v>103.30634884122657</v>
      </c>
      <c r="I46" s="59"/>
      <c r="J46" s="63"/>
      <c r="K46" s="44"/>
    </row>
    <row r="47" ht="15" hidden="1">
      <c r="J47" s="46"/>
    </row>
    <row r="48" spans="1:11" s="44" customFormat="1" ht="21" customHeight="1">
      <c r="A48" s="26"/>
      <c r="B48" s="13" t="s">
        <v>126</v>
      </c>
      <c r="C48" s="92">
        <f>C33+C8</f>
        <v>30575355</v>
      </c>
      <c r="D48" s="92">
        <f>D33+D8</f>
        <v>32558283.22923</v>
      </c>
      <c r="E48" s="92">
        <f>E33+E8</f>
        <v>25901709.30082</v>
      </c>
      <c r="F48" s="92">
        <f>F33+F8</f>
        <v>32898283.22923</v>
      </c>
      <c r="G48" s="92">
        <f>G33+G8</f>
        <v>32895534.71018</v>
      </c>
      <c r="H48" s="96">
        <f t="shared" si="1"/>
        <v>99.99164540279853</v>
      </c>
      <c r="I48" s="59"/>
      <c r="J48" s="61"/>
      <c r="K48" s="43"/>
    </row>
    <row r="49" spans="1:9" ht="18" customHeight="1">
      <c r="A49" s="30"/>
      <c r="B49" s="17" t="s">
        <v>110</v>
      </c>
      <c r="C49" s="90"/>
      <c r="D49" s="94"/>
      <c r="E49" s="95"/>
      <c r="F49" s="95"/>
      <c r="G49" s="96"/>
      <c r="H49" s="96"/>
      <c r="I49" s="59"/>
    </row>
    <row r="50" spans="1:11" s="45" customFormat="1" ht="15">
      <c r="A50" s="31" t="s">
        <v>40</v>
      </c>
      <c r="B50" s="18" t="s">
        <v>0</v>
      </c>
      <c r="C50" s="71">
        <f>SUM(C51:C59)</f>
        <v>1848406.75368</v>
      </c>
      <c r="D50" s="89">
        <f>SUM(D51:D59)</f>
        <v>1352226.7267</v>
      </c>
      <c r="E50" s="89">
        <f>SUM(E51:E59)</f>
        <v>952538.9339700001</v>
      </c>
      <c r="F50" s="89">
        <f>SUM(F51:F59)</f>
        <v>1744708.64197</v>
      </c>
      <c r="G50" s="89">
        <f>SUM(G51:G59)</f>
        <v>1741960.12292</v>
      </c>
      <c r="H50" s="96">
        <f>+G50/F50*100</f>
        <v>99.84246544185758</v>
      </c>
      <c r="I50" s="59"/>
      <c r="J50" s="37"/>
      <c r="K50" s="37"/>
    </row>
    <row r="51" spans="1:10" ht="38.25">
      <c r="A51" s="32" t="s">
        <v>41</v>
      </c>
      <c r="B51" s="14" t="s">
        <v>130</v>
      </c>
      <c r="C51" s="72">
        <v>4112</v>
      </c>
      <c r="D51" s="93">
        <v>4112</v>
      </c>
      <c r="E51" s="93">
        <v>3282.4876</v>
      </c>
      <c r="F51" s="93">
        <v>4112</v>
      </c>
      <c r="G51" s="93">
        <f>F51</f>
        <v>4112</v>
      </c>
      <c r="H51" s="127">
        <f t="shared" si="1"/>
        <v>100</v>
      </c>
      <c r="I51" s="59"/>
      <c r="J51" s="52"/>
    </row>
    <row r="52" spans="1:10" ht="51">
      <c r="A52" s="32" t="s">
        <v>42</v>
      </c>
      <c r="B52" s="14" t="s">
        <v>131</v>
      </c>
      <c r="C52" s="72">
        <v>50916</v>
      </c>
      <c r="D52" s="93">
        <v>60190.38443</v>
      </c>
      <c r="E52" s="93">
        <v>48484.86915</v>
      </c>
      <c r="F52" s="93">
        <v>60528.38443</v>
      </c>
      <c r="G52" s="93">
        <f aca="true" t="shared" si="2" ref="G52:G58">F52</f>
        <v>60528.38443</v>
      </c>
      <c r="H52" s="127">
        <f t="shared" si="1"/>
        <v>100</v>
      </c>
      <c r="I52" s="59"/>
      <c r="J52" s="52"/>
    </row>
    <row r="53" spans="1:10" ht="51.75" customHeight="1">
      <c r="A53" s="32" t="s">
        <v>1</v>
      </c>
      <c r="B53" s="14" t="s">
        <v>132</v>
      </c>
      <c r="C53" s="72">
        <v>132125.4</v>
      </c>
      <c r="D53" s="93">
        <v>132631.91634999998</v>
      </c>
      <c r="E53" s="93">
        <v>99048.50554000001</v>
      </c>
      <c r="F53" s="93">
        <v>132961.71635</v>
      </c>
      <c r="G53" s="93">
        <f t="shared" si="2"/>
        <v>132961.71635</v>
      </c>
      <c r="H53" s="127">
        <f t="shared" si="1"/>
        <v>100</v>
      </c>
      <c r="I53" s="59"/>
      <c r="J53" s="52"/>
    </row>
    <row r="54" spans="1:10" ht="15">
      <c r="A54" s="32" t="s">
        <v>43</v>
      </c>
      <c r="B54" s="14" t="s">
        <v>133</v>
      </c>
      <c r="C54" s="72">
        <v>88299.4</v>
      </c>
      <c r="D54" s="93">
        <v>88985.79815999999</v>
      </c>
      <c r="E54" s="93">
        <v>71510.49023000001</v>
      </c>
      <c r="F54" s="93">
        <v>97661.79815999999</v>
      </c>
      <c r="G54" s="93">
        <f t="shared" si="2"/>
        <v>97661.79815999999</v>
      </c>
      <c r="H54" s="127">
        <f t="shared" si="1"/>
        <v>100</v>
      </c>
      <c r="I54" s="59"/>
      <c r="J54" s="52"/>
    </row>
    <row r="55" spans="1:11" ht="41.25" customHeight="1">
      <c r="A55" s="32" t="s">
        <v>44</v>
      </c>
      <c r="B55" s="14" t="s">
        <v>134</v>
      </c>
      <c r="C55" s="72">
        <v>73021</v>
      </c>
      <c r="D55" s="93">
        <v>73438.43197</v>
      </c>
      <c r="E55" s="93">
        <v>55353.77752</v>
      </c>
      <c r="F55" s="93">
        <v>73527.43197</v>
      </c>
      <c r="G55" s="93">
        <f t="shared" si="2"/>
        <v>73527.43197</v>
      </c>
      <c r="H55" s="127">
        <f t="shared" si="1"/>
        <v>100</v>
      </c>
      <c r="I55" s="59"/>
      <c r="J55" s="38"/>
      <c r="K55" s="38"/>
    </row>
    <row r="56" spans="1:11" ht="25.5">
      <c r="A56" s="32" t="s">
        <v>2</v>
      </c>
      <c r="B56" s="14" t="s">
        <v>3</v>
      </c>
      <c r="C56" s="72">
        <v>57389</v>
      </c>
      <c r="D56" s="93">
        <v>67892</v>
      </c>
      <c r="E56" s="93">
        <v>64265.90698</v>
      </c>
      <c r="F56" s="93">
        <v>67892</v>
      </c>
      <c r="G56" s="93">
        <f t="shared" si="2"/>
        <v>67892</v>
      </c>
      <c r="H56" s="127">
        <f t="shared" si="1"/>
        <v>100</v>
      </c>
      <c r="I56" s="59"/>
      <c r="J56" s="38"/>
      <c r="K56" s="38"/>
    </row>
    <row r="57" spans="1:11" ht="15">
      <c r="A57" s="32" t="s">
        <v>96</v>
      </c>
      <c r="B57" s="14" t="s">
        <v>67</v>
      </c>
      <c r="C57" s="72">
        <v>100000</v>
      </c>
      <c r="D57" s="93">
        <v>21257.05782</v>
      </c>
      <c r="E57" s="93">
        <v>0</v>
      </c>
      <c r="F57" s="93">
        <v>200000</v>
      </c>
      <c r="G57" s="93">
        <f t="shared" si="2"/>
        <v>200000</v>
      </c>
      <c r="H57" s="127">
        <f t="shared" si="1"/>
        <v>100</v>
      </c>
      <c r="I57" s="59"/>
      <c r="J57" s="38"/>
      <c r="K57" s="38"/>
    </row>
    <row r="58" spans="1:11" ht="15" customHeight="1">
      <c r="A58" s="32" t="s">
        <v>4</v>
      </c>
      <c r="B58" s="14" t="s">
        <v>6</v>
      </c>
      <c r="C58" s="72">
        <v>32173.3</v>
      </c>
      <c r="D58" s="93">
        <v>34016.739</v>
      </c>
      <c r="E58" s="93">
        <v>30934.711</v>
      </c>
      <c r="F58" s="93">
        <v>34016.739</v>
      </c>
      <c r="G58" s="93">
        <f t="shared" si="2"/>
        <v>34016.739</v>
      </c>
      <c r="H58" s="127">
        <f t="shared" si="1"/>
        <v>100</v>
      </c>
      <c r="I58" s="59"/>
      <c r="J58" s="38"/>
      <c r="K58" s="38"/>
    </row>
    <row r="59" spans="1:11" ht="17.25" customHeight="1">
      <c r="A59" s="32" t="s">
        <v>5</v>
      </c>
      <c r="B59" s="14" t="s">
        <v>7</v>
      </c>
      <c r="C59" s="72">
        <v>1310370.65368</v>
      </c>
      <c r="D59" s="93">
        <v>869702.39897</v>
      </c>
      <c r="E59" s="93">
        <v>579658.1859500001</v>
      </c>
      <c r="F59" s="93">
        <v>1074008.57206</v>
      </c>
      <c r="G59" s="93">
        <f>F59-2748.51905</f>
        <v>1071260.05301</v>
      </c>
      <c r="H59" s="127">
        <f t="shared" si="1"/>
        <v>99.74408779208082</v>
      </c>
      <c r="I59" s="59"/>
      <c r="J59" s="84"/>
      <c r="K59" s="38"/>
    </row>
    <row r="60" spans="1:11" s="47" customFormat="1" ht="15">
      <c r="A60" s="81" t="s">
        <v>172</v>
      </c>
      <c r="B60" s="20" t="s">
        <v>180</v>
      </c>
      <c r="C60" s="73">
        <f>C61</f>
        <v>18171.5</v>
      </c>
      <c r="D60" s="97">
        <f>D61</f>
        <v>18171.5</v>
      </c>
      <c r="E60" s="97">
        <f>E61</f>
        <v>13843.81442</v>
      </c>
      <c r="F60" s="97">
        <f>F61</f>
        <v>18171.5</v>
      </c>
      <c r="G60" s="97">
        <f>G61</f>
        <v>18171.5</v>
      </c>
      <c r="H60" s="96">
        <f t="shared" si="1"/>
        <v>100</v>
      </c>
      <c r="I60" s="38"/>
      <c r="J60" s="38"/>
      <c r="K60" s="38"/>
    </row>
    <row r="61" spans="1:11" ht="15.75" customHeight="1">
      <c r="A61" s="33" t="s">
        <v>173</v>
      </c>
      <c r="B61" s="19" t="s">
        <v>135</v>
      </c>
      <c r="C61" s="74">
        <v>18171.5</v>
      </c>
      <c r="D61" s="93">
        <v>18171.5</v>
      </c>
      <c r="E61" s="93">
        <v>13843.81442</v>
      </c>
      <c r="F61" s="93">
        <v>18171.5</v>
      </c>
      <c r="G61" s="93">
        <f>F61</f>
        <v>18171.5</v>
      </c>
      <c r="H61" s="127">
        <f t="shared" si="1"/>
        <v>100</v>
      </c>
      <c r="I61" s="38"/>
      <c r="J61" s="38"/>
      <c r="K61" s="38"/>
    </row>
    <row r="62" spans="1:11" s="45" customFormat="1" ht="38.25">
      <c r="A62" s="81" t="s">
        <v>8</v>
      </c>
      <c r="B62" s="20" t="s">
        <v>181</v>
      </c>
      <c r="C62" s="73">
        <f>C63+C64+C65+C66+C67</f>
        <v>427265</v>
      </c>
      <c r="D62" s="97">
        <f>D63+D64+D65+D66+D67</f>
        <v>430866.20709000004</v>
      </c>
      <c r="E62" s="97">
        <f>E63+E64+E65+E66+E67</f>
        <v>348640.70508</v>
      </c>
      <c r="F62" s="97">
        <f>F63+F64+F65+F66+F67</f>
        <v>429751.6</v>
      </c>
      <c r="G62" s="97">
        <f>G63+G64+G65+G66+G67</f>
        <v>429751.6</v>
      </c>
      <c r="H62" s="96">
        <f t="shared" si="1"/>
        <v>100</v>
      </c>
      <c r="I62" s="38"/>
      <c r="J62" s="38"/>
      <c r="K62" s="38"/>
    </row>
    <row r="63" spans="1:11" ht="15">
      <c r="A63" s="33" t="s">
        <v>176</v>
      </c>
      <c r="B63" s="19" t="s">
        <v>177</v>
      </c>
      <c r="C63" s="75">
        <v>76780.4</v>
      </c>
      <c r="D63" s="93">
        <v>77178.4</v>
      </c>
      <c r="E63" s="93">
        <v>54127.32301</v>
      </c>
      <c r="F63" s="93">
        <v>77178.4</v>
      </c>
      <c r="G63" s="93">
        <f>F63</f>
        <v>77178.4</v>
      </c>
      <c r="H63" s="127">
        <f t="shared" si="1"/>
        <v>100</v>
      </c>
      <c r="I63" s="38"/>
      <c r="J63" s="38"/>
      <c r="K63" s="38"/>
    </row>
    <row r="64" spans="1:11" ht="44.25" customHeight="1">
      <c r="A64" s="33" t="s">
        <v>9</v>
      </c>
      <c r="B64" s="19" t="s">
        <v>136</v>
      </c>
      <c r="C64" s="75">
        <v>135750.7</v>
      </c>
      <c r="D64" s="93">
        <v>136956.7</v>
      </c>
      <c r="E64" s="93">
        <v>111512.38784000001</v>
      </c>
      <c r="F64" s="93">
        <v>137074.7</v>
      </c>
      <c r="G64" s="93">
        <f>F64</f>
        <v>137074.7</v>
      </c>
      <c r="H64" s="127">
        <f t="shared" si="1"/>
        <v>100</v>
      </c>
      <c r="I64" s="38"/>
      <c r="J64" s="38"/>
      <c r="K64" s="38"/>
    </row>
    <row r="65" spans="1:11" ht="15">
      <c r="A65" s="33" t="s">
        <v>10</v>
      </c>
      <c r="B65" s="19" t="s">
        <v>128</v>
      </c>
      <c r="C65" s="75">
        <v>214513.9</v>
      </c>
      <c r="D65" s="93">
        <v>216511.10709</v>
      </c>
      <c r="E65" s="93">
        <v>182864.09423</v>
      </c>
      <c r="F65" s="93">
        <v>215278.5</v>
      </c>
      <c r="G65" s="93">
        <f>F65</f>
        <v>215278.5</v>
      </c>
      <c r="H65" s="127">
        <f t="shared" si="1"/>
        <v>100</v>
      </c>
      <c r="I65" s="38"/>
      <c r="J65" s="38"/>
      <c r="K65" s="38"/>
    </row>
    <row r="66" spans="1:11" ht="15">
      <c r="A66" s="33" t="s">
        <v>206</v>
      </c>
      <c r="B66" s="65" t="s">
        <v>207</v>
      </c>
      <c r="C66" s="75">
        <v>220</v>
      </c>
      <c r="D66" s="93">
        <v>220</v>
      </c>
      <c r="E66" s="93">
        <v>136.9</v>
      </c>
      <c r="F66" s="93">
        <v>220</v>
      </c>
      <c r="G66" s="93">
        <f>F66</f>
        <v>220</v>
      </c>
      <c r="H66" s="127">
        <f t="shared" si="1"/>
        <v>100</v>
      </c>
      <c r="I66" s="38"/>
      <c r="J66" s="38"/>
      <c r="K66" s="38"/>
    </row>
    <row r="67" spans="1:11" ht="38.25" hidden="1">
      <c r="A67" s="33" t="s">
        <v>97</v>
      </c>
      <c r="B67" s="19" t="s">
        <v>88</v>
      </c>
      <c r="C67" s="75">
        <v>0</v>
      </c>
      <c r="D67" s="93">
        <v>0</v>
      </c>
      <c r="E67" s="93">
        <v>0</v>
      </c>
      <c r="F67" s="93">
        <v>0</v>
      </c>
      <c r="G67" s="93">
        <v>0</v>
      </c>
      <c r="H67" s="127"/>
      <c r="I67" s="38"/>
      <c r="J67" s="38"/>
      <c r="K67" s="38"/>
    </row>
    <row r="68" spans="1:11" ht="15">
      <c r="A68" s="81" t="s">
        <v>11</v>
      </c>
      <c r="B68" s="20" t="s">
        <v>182</v>
      </c>
      <c r="C68" s="73">
        <f>SUM(C69:C77)</f>
        <v>5530360.92322</v>
      </c>
      <c r="D68" s="97">
        <f>D69+D70+D71+D72+D73+D74+D75+D76+D77</f>
        <v>6708494.153690001</v>
      </c>
      <c r="E68" s="97">
        <f>E69+E70+E71+E72+E73+E74+E75+E76+E77</f>
        <v>5108443.503550001</v>
      </c>
      <c r="F68" s="97">
        <f>F69+F70+F71+F72+F73+F74+F75+F76+F77</f>
        <v>6670863.45173</v>
      </c>
      <c r="G68" s="97">
        <f>G69+G70+G71+G72+G73+G74+G75+G76+G77</f>
        <v>6670863.45173</v>
      </c>
      <c r="H68" s="96">
        <f t="shared" si="1"/>
        <v>100</v>
      </c>
      <c r="I68" s="38"/>
      <c r="J68" s="38"/>
      <c r="K68" s="38"/>
    </row>
    <row r="69" spans="1:11" s="47" customFormat="1" ht="15">
      <c r="A69" s="33" t="s">
        <v>12</v>
      </c>
      <c r="B69" s="19" t="s">
        <v>13</v>
      </c>
      <c r="C69" s="75">
        <v>155124.5</v>
      </c>
      <c r="D69" s="93">
        <v>155276.5</v>
      </c>
      <c r="E69" s="93">
        <v>121136.58054000001</v>
      </c>
      <c r="F69" s="93">
        <v>155483.5</v>
      </c>
      <c r="G69" s="93">
        <f>F69</f>
        <v>155483.5</v>
      </c>
      <c r="H69" s="127">
        <f t="shared" si="1"/>
        <v>100</v>
      </c>
      <c r="I69" s="38"/>
      <c r="J69" s="38"/>
      <c r="K69" s="38"/>
    </row>
    <row r="70" spans="1:11" ht="25.5">
      <c r="A70" s="33" t="s">
        <v>14</v>
      </c>
      <c r="B70" s="19" t="s">
        <v>183</v>
      </c>
      <c r="C70" s="75">
        <v>800</v>
      </c>
      <c r="D70" s="93">
        <v>800</v>
      </c>
      <c r="E70" s="93">
        <v>765.5</v>
      </c>
      <c r="F70" s="93">
        <v>800</v>
      </c>
      <c r="G70" s="93">
        <f aca="true" t="shared" si="3" ref="G70:G77">F70</f>
        <v>800</v>
      </c>
      <c r="H70" s="127">
        <f t="shared" si="1"/>
        <v>100</v>
      </c>
      <c r="I70" s="38"/>
      <c r="J70" s="38"/>
      <c r="K70" s="38"/>
    </row>
    <row r="71" spans="1:11" ht="15">
      <c r="A71" s="33" t="s">
        <v>15</v>
      </c>
      <c r="B71" s="19" t="s">
        <v>16</v>
      </c>
      <c r="C71" s="75">
        <v>623534.8220800001</v>
      </c>
      <c r="D71" s="93">
        <v>1136511.42208</v>
      </c>
      <c r="E71" s="93">
        <v>985224.06648</v>
      </c>
      <c r="F71" s="93">
        <v>1136511.42208</v>
      </c>
      <c r="G71" s="93">
        <f t="shared" si="3"/>
        <v>1136511.42208</v>
      </c>
      <c r="H71" s="127">
        <f t="shared" si="1"/>
        <v>100</v>
      </c>
      <c r="I71" s="38"/>
      <c r="J71" s="38"/>
      <c r="K71" s="38"/>
    </row>
    <row r="72" spans="1:11" ht="15">
      <c r="A72" s="33" t="s">
        <v>17</v>
      </c>
      <c r="B72" s="19" t="s">
        <v>137</v>
      </c>
      <c r="C72" s="75">
        <v>80082.39614</v>
      </c>
      <c r="D72" s="93">
        <v>80082.39614</v>
      </c>
      <c r="E72" s="93">
        <v>64209.774829999995</v>
      </c>
      <c r="F72" s="93">
        <v>80182.39614</v>
      </c>
      <c r="G72" s="93">
        <f t="shared" si="3"/>
        <v>80182.39614</v>
      </c>
      <c r="H72" s="127">
        <f t="shared" si="1"/>
        <v>100</v>
      </c>
      <c r="I72" s="38"/>
      <c r="J72" s="38"/>
      <c r="K72" s="38"/>
    </row>
    <row r="73" spans="1:11" ht="15">
      <c r="A73" s="33" t="s">
        <v>18</v>
      </c>
      <c r="B73" s="19" t="s">
        <v>19</v>
      </c>
      <c r="C73" s="75">
        <v>228224.5</v>
      </c>
      <c r="D73" s="93">
        <v>255925.79991</v>
      </c>
      <c r="E73" s="93">
        <v>183828.43339</v>
      </c>
      <c r="F73" s="93">
        <v>255697.39991</v>
      </c>
      <c r="G73" s="93">
        <f t="shared" si="3"/>
        <v>255697.39991</v>
      </c>
      <c r="H73" s="127">
        <f t="shared" si="1"/>
        <v>100</v>
      </c>
      <c r="I73" s="38"/>
      <c r="J73" s="38"/>
      <c r="K73" s="38"/>
    </row>
    <row r="74" spans="1:11" ht="15">
      <c r="A74" s="33" t="s">
        <v>20</v>
      </c>
      <c r="B74" s="19" t="s">
        <v>21</v>
      </c>
      <c r="C74" s="75">
        <v>108099</v>
      </c>
      <c r="D74" s="93">
        <v>207394.60802</v>
      </c>
      <c r="E74" s="93">
        <v>121102.44148000001</v>
      </c>
      <c r="F74" s="93">
        <v>173190.32346</v>
      </c>
      <c r="G74" s="93">
        <f t="shared" si="3"/>
        <v>173190.32346</v>
      </c>
      <c r="H74" s="127">
        <f t="shared" si="1"/>
        <v>100</v>
      </c>
      <c r="I74" s="38"/>
      <c r="J74" s="38"/>
      <c r="K74" s="38"/>
    </row>
    <row r="75" spans="1:11" ht="15">
      <c r="A75" s="33" t="s">
        <v>98</v>
      </c>
      <c r="B75" s="19" t="s">
        <v>138</v>
      </c>
      <c r="C75" s="75">
        <v>3921135.3</v>
      </c>
      <c r="D75" s="93">
        <v>4378656.72738</v>
      </c>
      <c r="E75" s="93">
        <v>3244330.25376</v>
      </c>
      <c r="F75" s="93">
        <v>4378656.72738</v>
      </c>
      <c r="G75" s="93">
        <f t="shared" si="3"/>
        <v>4378656.72738</v>
      </c>
      <c r="H75" s="127">
        <f t="shared" si="1"/>
        <v>100</v>
      </c>
      <c r="I75" s="38"/>
      <c r="J75" s="38"/>
      <c r="K75" s="38"/>
    </row>
    <row r="76" spans="1:11" ht="15">
      <c r="A76" s="33" t="s">
        <v>168</v>
      </c>
      <c r="B76" s="19" t="s">
        <v>169</v>
      </c>
      <c r="C76" s="75">
        <v>141247.745</v>
      </c>
      <c r="D76" s="93">
        <v>141247.745</v>
      </c>
      <c r="E76" s="93">
        <v>121885.62989</v>
      </c>
      <c r="F76" s="93">
        <v>143841.745</v>
      </c>
      <c r="G76" s="93">
        <f t="shared" si="3"/>
        <v>143841.745</v>
      </c>
      <c r="H76" s="127">
        <f t="shared" si="1"/>
        <v>100</v>
      </c>
      <c r="I76" s="38"/>
      <c r="J76" s="38"/>
      <c r="K76" s="38"/>
    </row>
    <row r="77" spans="1:11" ht="25.5">
      <c r="A77" s="33" t="s">
        <v>92</v>
      </c>
      <c r="B77" s="19" t="s">
        <v>139</v>
      </c>
      <c r="C77" s="75">
        <v>272112.66</v>
      </c>
      <c r="D77" s="93">
        <v>352598.95516</v>
      </c>
      <c r="E77" s="93">
        <v>265960.82318</v>
      </c>
      <c r="F77" s="93">
        <v>346499.93776</v>
      </c>
      <c r="G77" s="93">
        <f t="shared" si="3"/>
        <v>346499.93776</v>
      </c>
      <c r="H77" s="127">
        <f t="shared" si="1"/>
        <v>100</v>
      </c>
      <c r="I77" s="38"/>
      <c r="J77" s="38"/>
      <c r="K77" s="38"/>
    </row>
    <row r="78" spans="1:11" ht="25.5">
      <c r="A78" s="81" t="s">
        <v>45</v>
      </c>
      <c r="B78" s="20" t="s">
        <v>184</v>
      </c>
      <c r="C78" s="73">
        <f>C79+C80+C81+C82</f>
        <v>1153967.5962999999</v>
      </c>
      <c r="D78" s="97">
        <f>D79+D80+D81+D82</f>
        <v>1541982.52663</v>
      </c>
      <c r="E78" s="97">
        <f>E79+E80+E81+E82</f>
        <v>783142.33857</v>
      </c>
      <c r="F78" s="97">
        <f>F79+F80+F81+F82</f>
        <v>1520129.5866299998</v>
      </c>
      <c r="G78" s="97">
        <f>G79+G80+G81+G82</f>
        <v>1520129.5866299998</v>
      </c>
      <c r="H78" s="96">
        <f t="shared" si="1"/>
        <v>100</v>
      </c>
      <c r="I78" s="38"/>
      <c r="J78" s="38"/>
      <c r="K78" s="38"/>
    </row>
    <row r="79" spans="1:11" ht="15">
      <c r="A79" s="33" t="s">
        <v>47</v>
      </c>
      <c r="B79" s="19" t="s">
        <v>62</v>
      </c>
      <c r="C79" s="72">
        <v>28427.6</v>
      </c>
      <c r="D79" s="93">
        <v>363158.71745999996</v>
      </c>
      <c r="E79" s="93">
        <v>27612.64468</v>
      </c>
      <c r="F79" s="93">
        <v>363158.71745999996</v>
      </c>
      <c r="G79" s="93">
        <f>F79</f>
        <v>363158.71745999996</v>
      </c>
      <c r="H79" s="127">
        <f t="shared" si="1"/>
        <v>100</v>
      </c>
      <c r="I79" s="38"/>
      <c r="J79" s="38"/>
      <c r="K79" s="38"/>
    </row>
    <row r="80" spans="1:11" s="47" customFormat="1" ht="14.25" customHeight="1">
      <c r="A80" s="33" t="s">
        <v>22</v>
      </c>
      <c r="B80" s="19" t="s">
        <v>63</v>
      </c>
      <c r="C80" s="72">
        <v>842749.71739</v>
      </c>
      <c r="D80" s="93">
        <v>895115.59901</v>
      </c>
      <c r="E80" s="93">
        <v>650970.54461</v>
      </c>
      <c r="F80" s="93">
        <v>873175.35901</v>
      </c>
      <c r="G80" s="93">
        <f>F80</f>
        <v>873175.35901</v>
      </c>
      <c r="H80" s="127">
        <f t="shared" si="1"/>
        <v>100</v>
      </c>
      <c r="I80" s="38"/>
      <c r="J80" s="38"/>
      <c r="K80" s="38"/>
    </row>
    <row r="81" spans="1:11" s="47" customFormat="1" ht="14.25" customHeight="1">
      <c r="A81" s="33" t="s">
        <v>200</v>
      </c>
      <c r="B81" s="19" t="s">
        <v>198</v>
      </c>
      <c r="C81" s="72">
        <v>206215.61224000002</v>
      </c>
      <c r="D81" s="93">
        <v>206545.61224000002</v>
      </c>
      <c r="E81" s="93">
        <v>68348.50437000001</v>
      </c>
      <c r="F81" s="93">
        <v>206545.61224000002</v>
      </c>
      <c r="G81" s="93">
        <f>F81</f>
        <v>206545.61224000002</v>
      </c>
      <c r="H81" s="127">
        <f t="shared" si="1"/>
        <v>100</v>
      </c>
      <c r="I81" s="38"/>
      <c r="J81" s="38"/>
      <c r="K81" s="38"/>
    </row>
    <row r="82" spans="1:11" ht="25.5">
      <c r="A82" s="33" t="s">
        <v>99</v>
      </c>
      <c r="B82" s="19" t="s">
        <v>140</v>
      </c>
      <c r="C82" s="72">
        <v>76574.66667</v>
      </c>
      <c r="D82" s="93">
        <v>77162.59792</v>
      </c>
      <c r="E82" s="93">
        <v>36210.644909999995</v>
      </c>
      <c r="F82" s="93">
        <v>77249.89792</v>
      </c>
      <c r="G82" s="93">
        <f>F82</f>
        <v>77249.89792</v>
      </c>
      <c r="H82" s="127">
        <f t="shared" si="1"/>
        <v>100</v>
      </c>
      <c r="I82" s="38"/>
      <c r="J82" s="38"/>
      <c r="K82" s="38"/>
    </row>
    <row r="83" spans="1:11" ht="15">
      <c r="A83" s="81" t="s">
        <v>46</v>
      </c>
      <c r="B83" s="20" t="s">
        <v>185</v>
      </c>
      <c r="C83" s="73">
        <f>C84+C85+C87+C86</f>
        <v>408420.33877999993</v>
      </c>
      <c r="D83" s="97">
        <f>D84+D85+D87+D86</f>
        <v>408420.33877999993</v>
      </c>
      <c r="E83" s="97">
        <f>E84+E85+E87+E86</f>
        <v>35411.23682</v>
      </c>
      <c r="F83" s="97">
        <f>F84+F85+F87+F86</f>
        <v>409945.73877999996</v>
      </c>
      <c r="G83" s="97">
        <f>G84+G85+G87+G86</f>
        <v>409945.73877999996</v>
      </c>
      <c r="H83" s="96">
        <f aca="true" t="shared" si="4" ref="H83:H125">+G83/F83*100</f>
        <v>100</v>
      </c>
      <c r="I83" s="38"/>
      <c r="J83" s="38"/>
      <c r="K83" s="38"/>
    </row>
    <row r="84" spans="1:11" ht="15" customHeight="1">
      <c r="A84" s="33" t="s">
        <v>219</v>
      </c>
      <c r="B84" s="19" t="s">
        <v>220</v>
      </c>
      <c r="C84" s="72">
        <v>363421.93877999997</v>
      </c>
      <c r="D84" s="93">
        <v>363421.93877999997</v>
      </c>
      <c r="E84" s="93">
        <v>0</v>
      </c>
      <c r="F84" s="93">
        <v>363421.93877999997</v>
      </c>
      <c r="G84" s="93">
        <f>F84</f>
        <v>363421.93877999997</v>
      </c>
      <c r="H84" s="127">
        <f>+G84/F84*100</f>
        <v>100</v>
      </c>
      <c r="I84" s="38"/>
      <c r="J84" s="38"/>
      <c r="K84" s="38"/>
    </row>
    <row r="85" spans="1:11" ht="25.5">
      <c r="A85" s="33" t="s">
        <v>100</v>
      </c>
      <c r="B85" s="19" t="s">
        <v>101</v>
      </c>
      <c r="C85" s="72">
        <v>12606.1</v>
      </c>
      <c r="D85" s="93">
        <v>12606.1</v>
      </c>
      <c r="E85" s="93">
        <v>9080.822259999999</v>
      </c>
      <c r="F85" s="93">
        <v>12606.1</v>
      </c>
      <c r="G85" s="93">
        <f>F85</f>
        <v>12606.1</v>
      </c>
      <c r="H85" s="127">
        <f t="shared" si="4"/>
        <v>100</v>
      </c>
      <c r="I85" s="38"/>
      <c r="J85" s="38"/>
      <c r="K85" s="38"/>
    </row>
    <row r="86" spans="1:11" ht="25.5">
      <c r="A86" s="33" t="s">
        <v>202</v>
      </c>
      <c r="B86" s="19" t="s">
        <v>224</v>
      </c>
      <c r="C86" s="75">
        <v>43.3</v>
      </c>
      <c r="D86" s="93">
        <v>43.3</v>
      </c>
      <c r="E86" s="93">
        <v>43.3</v>
      </c>
      <c r="F86" s="93">
        <v>43.3</v>
      </c>
      <c r="G86" s="93">
        <f>F86</f>
        <v>43.3</v>
      </c>
      <c r="H86" s="127">
        <f t="shared" si="4"/>
        <v>100</v>
      </c>
      <c r="I86" s="38"/>
      <c r="J86" s="38"/>
      <c r="K86" s="38"/>
    </row>
    <row r="87" spans="1:11" ht="29.25" customHeight="1">
      <c r="A87" s="33" t="s">
        <v>129</v>
      </c>
      <c r="B87" s="19" t="s">
        <v>141</v>
      </c>
      <c r="C87" s="72">
        <v>32349</v>
      </c>
      <c r="D87" s="93">
        <v>32349</v>
      </c>
      <c r="E87" s="93">
        <v>26287.114559999998</v>
      </c>
      <c r="F87" s="93">
        <v>33874.4</v>
      </c>
      <c r="G87" s="93">
        <f>F87</f>
        <v>33874.4</v>
      </c>
      <c r="H87" s="127">
        <f t="shared" si="4"/>
        <v>100</v>
      </c>
      <c r="I87" s="38"/>
      <c r="J87" s="38"/>
      <c r="K87" s="38"/>
    </row>
    <row r="88" spans="1:11" s="47" customFormat="1" ht="15">
      <c r="A88" s="81" t="s">
        <v>48</v>
      </c>
      <c r="B88" s="20" t="s">
        <v>186</v>
      </c>
      <c r="C88" s="73">
        <f>C89+C90+C91+C92+C93+C94+C95</f>
        <v>7221594.2718</v>
      </c>
      <c r="D88" s="97">
        <f>D89+D90+D91+D92+D93+D94+D95</f>
        <v>7314641.59331</v>
      </c>
      <c r="E88" s="97">
        <f>E89+E90+E91+E92+E93+E94+E95</f>
        <v>6000797.949020001</v>
      </c>
      <c r="F88" s="97">
        <f>F89+F90+F91+F92+F93+F94+F95</f>
        <v>7511924.26518</v>
      </c>
      <c r="G88" s="97">
        <f>G89+G90+G91+G92+G93+G94+G95</f>
        <v>7511924.26518</v>
      </c>
      <c r="H88" s="96">
        <f t="shared" si="4"/>
        <v>100</v>
      </c>
      <c r="I88" s="38"/>
      <c r="J88" s="38"/>
      <c r="K88" s="38"/>
    </row>
    <row r="89" spans="1:11" ht="15">
      <c r="A89" s="33" t="s">
        <v>155</v>
      </c>
      <c r="B89" s="19" t="s">
        <v>142</v>
      </c>
      <c r="C89" s="72">
        <v>2211643.8642399996</v>
      </c>
      <c r="D89" s="93">
        <v>2215421.4642399997</v>
      </c>
      <c r="E89" s="93">
        <v>1679326.6161</v>
      </c>
      <c r="F89" s="93">
        <v>2332940.4642399997</v>
      </c>
      <c r="G89" s="93">
        <f>F89</f>
        <v>2332940.4642399997</v>
      </c>
      <c r="H89" s="127">
        <f t="shared" si="4"/>
        <v>100</v>
      </c>
      <c r="I89" s="38"/>
      <c r="J89" s="38"/>
      <c r="K89" s="38"/>
    </row>
    <row r="90" spans="1:11" ht="15">
      <c r="A90" s="33" t="s">
        <v>23</v>
      </c>
      <c r="B90" s="19" t="s">
        <v>64</v>
      </c>
      <c r="C90" s="72">
        <v>3731302.22156</v>
      </c>
      <c r="D90" s="93">
        <v>3734000.52156</v>
      </c>
      <c r="E90" s="93">
        <v>3133453.788</v>
      </c>
      <c r="F90" s="93">
        <v>3741594.98556</v>
      </c>
      <c r="G90" s="93">
        <f aca="true" t="shared" si="5" ref="G90:G95">F90</f>
        <v>3741594.98556</v>
      </c>
      <c r="H90" s="127">
        <f t="shared" si="4"/>
        <v>100</v>
      </c>
      <c r="I90" s="38"/>
      <c r="J90" s="38"/>
      <c r="K90" s="38"/>
    </row>
    <row r="91" spans="1:11" ht="15">
      <c r="A91" s="33" t="s">
        <v>201</v>
      </c>
      <c r="B91" s="19" t="s">
        <v>199</v>
      </c>
      <c r="C91" s="72">
        <v>124493.99</v>
      </c>
      <c r="D91" s="93">
        <v>125586.19</v>
      </c>
      <c r="E91" s="93">
        <v>113074.17195</v>
      </c>
      <c r="F91" s="93">
        <v>128345.29</v>
      </c>
      <c r="G91" s="93">
        <f t="shared" si="5"/>
        <v>128345.29</v>
      </c>
      <c r="H91" s="127">
        <f t="shared" si="4"/>
        <v>100</v>
      </c>
      <c r="I91" s="38"/>
      <c r="J91" s="38"/>
      <c r="K91" s="38"/>
    </row>
    <row r="92" spans="1:11" s="47" customFormat="1" ht="15">
      <c r="A92" s="33" t="s">
        <v>24</v>
      </c>
      <c r="B92" s="19" t="s">
        <v>143</v>
      </c>
      <c r="C92" s="72">
        <v>889120.5</v>
      </c>
      <c r="D92" s="93">
        <v>920679.90974</v>
      </c>
      <c r="E92" s="93">
        <v>797411.0250700001</v>
      </c>
      <c r="F92" s="93">
        <v>926950.23265</v>
      </c>
      <c r="G92" s="93">
        <f t="shared" si="5"/>
        <v>926950.23265</v>
      </c>
      <c r="H92" s="127">
        <f t="shared" si="4"/>
        <v>100</v>
      </c>
      <c r="I92" s="38"/>
      <c r="J92" s="38"/>
      <c r="K92" s="38"/>
    </row>
    <row r="93" spans="1:11" ht="13.5" customHeight="1">
      <c r="A93" s="33" t="s">
        <v>49</v>
      </c>
      <c r="B93" s="19" t="s">
        <v>102</v>
      </c>
      <c r="C93" s="72">
        <v>23323.81</v>
      </c>
      <c r="D93" s="93">
        <v>44702.57</v>
      </c>
      <c r="E93" s="93">
        <v>40163.39376</v>
      </c>
      <c r="F93" s="93">
        <v>44678.37</v>
      </c>
      <c r="G93" s="93">
        <f t="shared" si="5"/>
        <v>44678.37</v>
      </c>
      <c r="H93" s="127">
        <f t="shared" si="4"/>
        <v>100</v>
      </c>
      <c r="I93" s="38"/>
      <c r="J93" s="38"/>
      <c r="K93" s="38"/>
    </row>
    <row r="94" spans="1:11" ht="15">
      <c r="A94" s="33" t="s">
        <v>50</v>
      </c>
      <c r="B94" s="19" t="s">
        <v>144</v>
      </c>
      <c r="C94" s="72">
        <v>59663.946</v>
      </c>
      <c r="D94" s="93">
        <v>67538.846</v>
      </c>
      <c r="E94" s="93">
        <v>61248.35579</v>
      </c>
      <c r="F94" s="93">
        <v>73365.01454999999</v>
      </c>
      <c r="G94" s="93">
        <f t="shared" si="5"/>
        <v>73365.01454999999</v>
      </c>
      <c r="H94" s="127">
        <f t="shared" si="4"/>
        <v>100</v>
      </c>
      <c r="I94" s="38"/>
      <c r="J94" s="38"/>
      <c r="K94" s="38"/>
    </row>
    <row r="95" spans="1:11" ht="15">
      <c r="A95" s="33" t="s">
        <v>68</v>
      </c>
      <c r="B95" s="19" t="s">
        <v>25</v>
      </c>
      <c r="C95" s="72">
        <v>182045.94</v>
      </c>
      <c r="D95" s="93">
        <v>206712.09177</v>
      </c>
      <c r="E95" s="93">
        <v>176120.59835</v>
      </c>
      <c r="F95" s="93">
        <v>264049.90818</v>
      </c>
      <c r="G95" s="93">
        <f t="shared" si="5"/>
        <v>264049.90818</v>
      </c>
      <c r="H95" s="127">
        <f t="shared" si="4"/>
        <v>100</v>
      </c>
      <c r="I95" s="38"/>
      <c r="J95" s="38"/>
      <c r="K95" s="38"/>
    </row>
    <row r="96" spans="1:11" ht="15">
      <c r="A96" s="81" t="s">
        <v>51</v>
      </c>
      <c r="B96" s="20" t="s">
        <v>187</v>
      </c>
      <c r="C96" s="73">
        <f>C97+C98</f>
        <v>841869.6652200001</v>
      </c>
      <c r="D96" s="97">
        <f>D97+D98</f>
        <v>877695.24815</v>
      </c>
      <c r="E96" s="97">
        <f>E97+E98</f>
        <v>750083.8856399999</v>
      </c>
      <c r="F96" s="97">
        <f>F97+F98</f>
        <v>878716.14815</v>
      </c>
      <c r="G96" s="97">
        <f>G97+G98</f>
        <v>878716.14815</v>
      </c>
      <c r="H96" s="96">
        <f t="shared" si="4"/>
        <v>100</v>
      </c>
      <c r="I96" s="38"/>
      <c r="J96" s="38"/>
      <c r="K96" s="38"/>
    </row>
    <row r="97" spans="1:11" ht="15">
      <c r="A97" s="33" t="s">
        <v>52</v>
      </c>
      <c r="B97" s="19" t="s">
        <v>145</v>
      </c>
      <c r="C97" s="72">
        <v>807695.1652200001</v>
      </c>
      <c r="D97" s="93">
        <v>843520.74815</v>
      </c>
      <c r="E97" s="93">
        <v>723822.6482899999</v>
      </c>
      <c r="F97" s="93">
        <v>844539.64815</v>
      </c>
      <c r="G97" s="93">
        <f>F97</f>
        <v>844539.64815</v>
      </c>
      <c r="H97" s="127">
        <f t="shared" si="4"/>
        <v>100</v>
      </c>
      <c r="I97" s="38"/>
      <c r="J97" s="38"/>
      <c r="K97" s="38"/>
    </row>
    <row r="98" spans="1:11" ht="25.5">
      <c r="A98" s="33" t="s">
        <v>26</v>
      </c>
      <c r="B98" s="19" t="s">
        <v>146</v>
      </c>
      <c r="C98" s="72">
        <v>34174.5</v>
      </c>
      <c r="D98" s="93">
        <v>34174.5</v>
      </c>
      <c r="E98" s="93">
        <v>26261.237350000003</v>
      </c>
      <c r="F98" s="93">
        <v>34176.5</v>
      </c>
      <c r="G98" s="93">
        <f>F98</f>
        <v>34176.5</v>
      </c>
      <c r="H98" s="127">
        <f t="shared" si="4"/>
        <v>100</v>
      </c>
      <c r="I98" s="38"/>
      <c r="J98" s="38"/>
      <c r="K98" s="38"/>
    </row>
    <row r="99" spans="1:11" ht="15">
      <c r="A99" s="81" t="s">
        <v>53</v>
      </c>
      <c r="B99" s="20" t="s">
        <v>188</v>
      </c>
      <c r="C99" s="73">
        <f>C100+C101+C102+C103+C104</f>
        <v>1534265</v>
      </c>
      <c r="D99" s="97">
        <f>D100+D101+D103+D104</f>
        <v>1823361.4512099999</v>
      </c>
      <c r="E99" s="97">
        <f>E100+E101+E103+E104</f>
        <v>1442312.6871200001</v>
      </c>
      <c r="F99" s="97">
        <f>F100+F101+F103+F104</f>
        <v>1801024.62151</v>
      </c>
      <c r="G99" s="97">
        <f>G100+G101+G103+G104</f>
        <v>1801024.62151</v>
      </c>
      <c r="H99" s="96">
        <f t="shared" si="4"/>
        <v>100</v>
      </c>
      <c r="I99" s="38"/>
      <c r="J99" s="38"/>
      <c r="K99" s="38"/>
    </row>
    <row r="100" spans="1:11" s="47" customFormat="1" ht="15">
      <c r="A100" s="33" t="s">
        <v>71</v>
      </c>
      <c r="B100" s="19" t="s">
        <v>103</v>
      </c>
      <c r="C100" s="75">
        <v>1032220.8</v>
      </c>
      <c r="D100" s="93">
        <v>1035863.72087</v>
      </c>
      <c r="E100" s="93">
        <v>886462.43392</v>
      </c>
      <c r="F100" s="93">
        <v>1040232.79117</v>
      </c>
      <c r="G100" s="93">
        <f>F100</f>
        <v>1040232.79117</v>
      </c>
      <c r="H100" s="127">
        <f t="shared" si="4"/>
        <v>100</v>
      </c>
      <c r="I100" s="107"/>
      <c r="J100" s="38"/>
      <c r="K100" s="38"/>
    </row>
    <row r="101" spans="1:11" ht="15">
      <c r="A101" s="33" t="s">
        <v>54</v>
      </c>
      <c r="B101" s="19" t="s">
        <v>104</v>
      </c>
      <c r="C101" s="75">
        <v>43346</v>
      </c>
      <c r="D101" s="93">
        <v>257168.64999</v>
      </c>
      <c r="E101" s="93">
        <v>138302.52453</v>
      </c>
      <c r="F101" s="93">
        <v>253399.24999</v>
      </c>
      <c r="G101" s="93">
        <f>F101</f>
        <v>253399.24999</v>
      </c>
      <c r="H101" s="127">
        <f t="shared" si="4"/>
        <v>100</v>
      </c>
      <c r="I101" s="38"/>
      <c r="J101" s="38"/>
      <c r="K101" s="38"/>
    </row>
    <row r="102" spans="1:11" ht="15">
      <c r="A102" s="33" t="s">
        <v>204</v>
      </c>
      <c r="B102" s="65" t="s">
        <v>203</v>
      </c>
      <c r="C102" s="75">
        <v>0</v>
      </c>
      <c r="D102" s="93">
        <v>40861</v>
      </c>
      <c r="E102" s="93">
        <v>35235.35654</v>
      </c>
      <c r="F102" s="93">
        <v>40961</v>
      </c>
      <c r="G102" s="93">
        <f>F102</f>
        <v>40961</v>
      </c>
      <c r="H102" s="127"/>
      <c r="I102" s="38"/>
      <c r="J102" s="38"/>
      <c r="K102" s="38"/>
    </row>
    <row r="103" spans="1:11" s="47" customFormat="1" ht="38.25">
      <c r="A103" s="33" t="s">
        <v>105</v>
      </c>
      <c r="B103" s="19" t="s">
        <v>106</v>
      </c>
      <c r="C103" s="75">
        <v>40861</v>
      </c>
      <c r="D103" s="93">
        <v>40861</v>
      </c>
      <c r="E103" s="93">
        <v>35235.35654</v>
      </c>
      <c r="F103" s="93">
        <v>40961</v>
      </c>
      <c r="G103" s="93">
        <f>F103</f>
        <v>40961</v>
      </c>
      <c r="H103" s="127">
        <f t="shared" si="4"/>
        <v>100</v>
      </c>
      <c r="I103" s="38"/>
      <c r="J103" s="38"/>
      <c r="K103" s="38"/>
    </row>
    <row r="104" spans="1:11" ht="15">
      <c r="A104" s="33" t="s">
        <v>156</v>
      </c>
      <c r="B104" s="19" t="s">
        <v>147</v>
      </c>
      <c r="C104" s="75">
        <v>417837.2</v>
      </c>
      <c r="D104" s="93">
        <v>489468.08035</v>
      </c>
      <c r="E104" s="93">
        <v>382312.37213</v>
      </c>
      <c r="F104" s="93">
        <v>466431.58035</v>
      </c>
      <c r="G104" s="93">
        <f>F104</f>
        <v>466431.58035</v>
      </c>
      <c r="H104" s="127">
        <f t="shared" si="4"/>
        <v>100</v>
      </c>
      <c r="I104" s="38"/>
      <c r="J104" s="38"/>
      <c r="K104" s="38"/>
    </row>
    <row r="105" spans="1:11" ht="15">
      <c r="A105" s="81" t="s">
        <v>55</v>
      </c>
      <c r="B105" s="20" t="s">
        <v>189</v>
      </c>
      <c r="C105" s="73">
        <f>C106+C107+C108+C109+C110</f>
        <v>8290206.045000001</v>
      </c>
      <c r="D105" s="97">
        <f>D106+D107+D108+D109+D110</f>
        <v>8182346.194</v>
      </c>
      <c r="E105" s="97">
        <f>E106+E107+E108+E109+E110</f>
        <v>6486460.12386</v>
      </c>
      <c r="F105" s="97">
        <f>F106+F107+F108+F109+F110</f>
        <v>8132388.352589999</v>
      </c>
      <c r="G105" s="97">
        <f>G106+G107+G108+G109+G110</f>
        <v>8132388.352589999</v>
      </c>
      <c r="H105" s="96">
        <f t="shared" si="4"/>
        <v>100</v>
      </c>
      <c r="I105" s="38"/>
      <c r="J105" s="38"/>
      <c r="K105" s="38"/>
    </row>
    <row r="106" spans="1:11" ht="15">
      <c r="A106" s="33" t="s">
        <v>56</v>
      </c>
      <c r="B106" s="19" t="s">
        <v>27</v>
      </c>
      <c r="C106" s="72">
        <v>106763</v>
      </c>
      <c r="D106" s="93">
        <v>106763</v>
      </c>
      <c r="E106" s="93">
        <v>86711.69674</v>
      </c>
      <c r="F106" s="93">
        <v>106763</v>
      </c>
      <c r="G106" s="93">
        <f>F106</f>
        <v>106763</v>
      </c>
      <c r="H106" s="127">
        <f t="shared" si="4"/>
        <v>100</v>
      </c>
      <c r="I106" s="38"/>
      <c r="J106" s="38"/>
      <c r="K106" s="38"/>
    </row>
    <row r="107" spans="1:11" ht="15">
      <c r="A107" s="33" t="s">
        <v>57</v>
      </c>
      <c r="B107" s="19" t="s">
        <v>28</v>
      </c>
      <c r="C107" s="72">
        <v>729201.2</v>
      </c>
      <c r="D107" s="93">
        <v>737206.29478</v>
      </c>
      <c r="E107" s="93">
        <v>615686.2520900001</v>
      </c>
      <c r="F107" s="93">
        <v>735029.0297999999</v>
      </c>
      <c r="G107" s="93">
        <f>F107</f>
        <v>735029.0297999999</v>
      </c>
      <c r="H107" s="127">
        <f t="shared" si="4"/>
        <v>100</v>
      </c>
      <c r="I107" s="38"/>
      <c r="J107" s="38"/>
      <c r="K107" s="38"/>
    </row>
    <row r="108" spans="1:11" ht="15">
      <c r="A108" s="33" t="s">
        <v>29</v>
      </c>
      <c r="B108" s="19" t="s">
        <v>179</v>
      </c>
      <c r="C108" s="72">
        <v>5578733.41</v>
      </c>
      <c r="D108" s="93">
        <v>5459034.24335</v>
      </c>
      <c r="E108" s="93">
        <v>4409935.25789</v>
      </c>
      <c r="F108" s="93">
        <v>5447704.04532</v>
      </c>
      <c r="G108" s="93">
        <f>F108</f>
        <v>5447704.04532</v>
      </c>
      <c r="H108" s="127">
        <f t="shared" si="4"/>
        <v>100</v>
      </c>
      <c r="I108" s="38"/>
      <c r="J108" s="38"/>
      <c r="K108" s="38"/>
    </row>
    <row r="109" spans="1:11" ht="18" customHeight="1">
      <c r="A109" s="33" t="s">
        <v>58</v>
      </c>
      <c r="B109" s="19" t="s">
        <v>107</v>
      </c>
      <c r="C109" s="72">
        <v>1643755.895</v>
      </c>
      <c r="D109" s="93">
        <v>1625884.6181400002</v>
      </c>
      <c r="E109" s="93">
        <v>1184153.96883</v>
      </c>
      <c r="F109" s="93">
        <v>1595375.51814</v>
      </c>
      <c r="G109" s="93">
        <f>F109</f>
        <v>1595375.51814</v>
      </c>
      <c r="H109" s="127">
        <f t="shared" si="4"/>
        <v>100</v>
      </c>
      <c r="I109" s="38"/>
      <c r="J109" s="38"/>
      <c r="K109" s="38"/>
    </row>
    <row r="110" spans="1:11" s="47" customFormat="1" ht="15" customHeight="1">
      <c r="A110" s="33" t="s">
        <v>157</v>
      </c>
      <c r="B110" s="19" t="s">
        <v>148</v>
      </c>
      <c r="C110" s="72">
        <v>231752.54</v>
      </c>
      <c r="D110" s="93">
        <v>253458.03772999998</v>
      </c>
      <c r="E110" s="93">
        <v>189972.94831</v>
      </c>
      <c r="F110" s="93">
        <v>247516.75933</v>
      </c>
      <c r="G110" s="93">
        <f>F110</f>
        <v>247516.75933</v>
      </c>
      <c r="H110" s="127">
        <f t="shared" si="4"/>
        <v>100</v>
      </c>
      <c r="I110" s="38"/>
      <c r="J110" s="38"/>
      <c r="K110" s="38"/>
    </row>
    <row r="111" spans="1:11" ht="15">
      <c r="A111" s="81" t="s">
        <v>59</v>
      </c>
      <c r="B111" s="20" t="s">
        <v>190</v>
      </c>
      <c r="C111" s="73">
        <f>C112+C113+C114+C115</f>
        <v>427365.106</v>
      </c>
      <c r="D111" s="97">
        <f>D112+D113+D114+D115</f>
        <v>538626.58307</v>
      </c>
      <c r="E111" s="97">
        <f>E112+E113+E114+E115</f>
        <v>370706.37385000003</v>
      </c>
      <c r="F111" s="97">
        <f>F112+F113+F114+F115</f>
        <v>534772.58307</v>
      </c>
      <c r="G111" s="97">
        <f>G112+G113+G114+G115</f>
        <v>534772.58307</v>
      </c>
      <c r="H111" s="96">
        <f t="shared" si="4"/>
        <v>100</v>
      </c>
      <c r="I111" s="38"/>
      <c r="J111" s="38"/>
      <c r="K111" s="38"/>
    </row>
    <row r="112" spans="1:11" ht="15" customHeight="1">
      <c r="A112" s="33" t="s">
        <v>60</v>
      </c>
      <c r="B112" s="19" t="s">
        <v>149</v>
      </c>
      <c r="C112" s="72">
        <v>389179.906</v>
      </c>
      <c r="D112" s="93">
        <v>390048.593</v>
      </c>
      <c r="E112" s="93">
        <v>321808.25539</v>
      </c>
      <c r="F112" s="93">
        <v>386689.593</v>
      </c>
      <c r="G112" s="93">
        <f>F112</f>
        <v>386689.593</v>
      </c>
      <c r="H112" s="127">
        <f t="shared" si="4"/>
        <v>100</v>
      </c>
      <c r="I112" s="38"/>
      <c r="J112" s="38"/>
      <c r="K112" s="38"/>
    </row>
    <row r="113" spans="1:11" ht="15">
      <c r="A113" s="33" t="s">
        <v>61</v>
      </c>
      <c r="B113" s="19" t="s">
        <v>150</v>
      </c>
      <c r="C113" s="72">
        <v>5664</v>
      </c>
      <c r="D113" s="93">
        <v>107767.277</v>
      </c>
      <c r="E113" s="93">
        <v>15334.84315</v>
      </c>
      <c r="F113" s="93">
        <v>107272.277</v>
      </c>
      <c r="G113" s="93">
        <f>F113</f>
        <v>107272.277</v>
      </c>
      <c r="H113" s="127">
        <f t="shared" si="4"/>
        <v>100</v>
      </c>
      <c r="I113" s="38"/>
      <c r="J113" s="38"/>
      <c r="K113" s="38"/>
    </row>
    <row r="114" spans="1:11" ht="15">
      <c r="A114" s="33" t="s">
        <v>221</v>
      </c>
      <c r="B114" s="98" t="s">
        <v>223</v>
      </c>
      <c r="C114" s="72">
        <v>0</v>
      </c>
      <c r="D114" s="93">
        <v>8135.7</v>
      </c>
      <c r="E114" s="93">
        <v>7835.7</v>
      </c>
      <c r="F114" s="93">
        <v>8135.7</v>
      </c>
      <c r="G114" s="93">
        <f>F114</f>
        <v>8135.7</v>
      </c>
      <c r="H114" s="127">
        <f t="shared" si="4"/>
        <v>100</v>
      </c>
      <c r="I114" s="38"/>
      <c r="J114" s="38"/>
      <c r="K114" s="38"/>
    </row>
    <row r="115" spans="1:11" ht="25.5">
      <c r="A115" s="33" t="s">
        <v>108</v>
      </c>
      <c r="B115" s="19" t="s">
        <v>151</v>
      </c>
      <c r="C115" s="72">
        <v>32521.2</v>
      </c>
      <c r="D115" s="93">
        <v>32675.01307</v>
      </c>
      <c r="E115" s="93">
        <v>25727.57531</v>
      </c>
      <c r="F115" s="93">
        <v>32675.01307</v>
      </c>
      <c r="G115" s="93">
        <f>F115</f>
        <v>32675.01307</v>
      </c>
      <c r="H115" s="127">
        <f t="shared" si="4"/>
        <v>100</v>
      </c>
      <c r="I115" s="38"/>
      <c r="J115" s="38"/>
      <c r="K115" s="38"/>
    </row>
    <row r="116" spans="1:11" ht="18.75" customHeight="1">
      <c r="A116" s="81" t="s">
        <v>158</v>
      </c>
      <c r="B116" s="20" t="s">
        <v>191</v>
      </c>
      <c r="C116" s="73">
        <f>C117+C118</f>
        <v>102891.4</v>
      </c>
      <c r="D116" s="97">
        <f>D117+D118</f>
        <v>99443.4</v>
      </c>
      <c r="E116" s="97">
        <f>E117+E118</f>
        <v>75419.57019</v>
      </c>
      <c r="F116" s="97">
        <f>F117+F118</f>
        <v>99443.4</v>
      </c>
      <c r="G116" s="97">
        <f>G117+G118</f>
        <v>99443.4</v>
      </c>
      <c r="H116" s="96">
        <f t="shared" si="4"/>
        <v>100</v>
      </c>
      <c r="I116" s="38"/>
      <c r="J116" s="38"/>
      <c r="K116" s="38"/>
    </row>
    <row r="117" spans="1:11" s="47" customFormat="1" ht="15">
      <c r="A117" s="33" t="s">
        <v>159</v>
      </c>
      <c r="B117" s="19" t="s">
        <v>65</v>
      </c>
      <c r="C117" s="72">
        <v>49125.4</v>
      </c>
      <c r="D117" s="93">
        <v>56125.4</v>
      </c>
      <c r="E117" s="93">
        <v>41602.713619999995</v>
      </c>
      <c r="F117" s="93">
        <v>56125.4</v>
      </c>
      <c r="G117" s="93">
        <f>F117</f>
        <v>56125.4</v>
      </c>
      <c r="H117" s="127">
        <f t="shared" si="4"/>
        <v>100</v>
      </c>
      <c r="I117" s="38"/>
      <c r="J117" s="38"/>
      <c r="K117" s="38"/>
    </row>
    <row r="118" spans="1:11" ht="15">
      <c r="A118" s="33" t="s">
        <v>160</v>
      </c>
      <c r="B118" s="19" t="s">
        <v>66</v>
      </c>
      <c r="C118" s="72">
        <v>53766</v>
      </c>
      <c r="D118" s="93">
        <v>43318</v>
      </c>
      <c r="E118" s="93">
        <v>33816.85657</v>
      </c>
      <c r="F118" s="93">
        <v>43318</v>
      </c>
      <c r="G118" s="93">
        <f>F118</f>
        <v>43318</v>
      </c>
      <c r="H118" s="127">
        <f t="shared" si="4"/>
        <v>100</v>
      </c>
      <c r="I118" s="38"/>
      <c r="J118" s="38"/>
      <c r="K118" s="38"/>
    </row>
    <row r="119" spans="1:11" ht="39.75" customHeight="1">
      <c r="A119" s="81" t="s">
        <v>161</v>
      </c>
      <c r="B119" s="20" t="s">
        <v>192</v>
      </c>
      <c r="C119" s="73">
        <f>C120</f>
        <v>778033.6</v>
      </c>
      <c r="D119" s="97">
        <f>D120</f>
        <v>778098.68204</v>
      </c>
      <c r="E119" s="97">
        <f>E120</f>
        <v>491564.60546</v>
      </c>
      <c r="F119" s="97">
        <f>F120</f>
        <v>607098.68204</v>
      </c>
      <c r="G119" s="97">
        <f>G120</f>
        <v>607098.68204</v>
      </c>
      <c r="H119" s="96">
        <f t="shared" si="4"/>
        <v>100</v>
      </c>
      <c r="I119" s="38"/>
      <c r="J119" s="38"/>
      <c r="K119" s="38"/>
    </row>
    <row r="120" spans="1:11" ht="26.25" customHeight="1">
      <c r="A120" s="33" t="s">
        <v>162</v>
      </c>
      <c r="B120" s="19" t="s">
        <v>152</v>
      </c>
      <c r="C120" s="76">
        <v>778033.6</v>
      </c>
      <c r="D120" s="93">
        <v>778098.68204</v>
      </c>
      <c r="E120" s="93">
        <v>491564.60546</v>
      </c>
      <c r="F120" s="93">
        <v>607098.68204</v>
      </c>
      <c r="G120" s="93">
        <f>F120</f>
        <v>607098.68204</v>
      </c>
      <c r="H120" s="127">
        <f t="shared" si="4"/>
        <v>100</v>
      </c>
      <c r="I120" s="38"/>
      <c r="J120" s="38"/>
      <c r="K120" s="38"/>
    </row>
    <row r="121" spans="1:11" s="45" customFormat="1" ht="63.75" customHeight="1">
      <c r="A121" s="81" t="s">
        <v>163</v>
      </c>
      <c r="B121" s="20" t="s">
        <v>193</v>
      </c>
      <c r="C121" s="73">
        <f>C122+C123+C124</f>
        <v>1018557.7999999999</v>
      </c>
      <c r="D121" s="97">
        <f>D122+D123+D124</f>
        <v>1535935.5539799999</v>
      </c>
      <c r="E121" s="97">
        <f>E122+E123+E124</f>
        <v>1388904.6851299999</v>
      </c>
      <c r="F121" s="97">
        <f>F122+F123+F124</f>
        <v>1591371.5869999998</v>
      </c>
      <c r="G121" s="97">
        <f>G122+G123+G124</f>
        <v>1591371.5869999998</v>
      </c>
      <c r="H121" s="96">
        <f t="shared" si="4"/>
        <v>100</v>
      </c>
      <c r="I121" s="38"/>
      <c r="J121" s="38"/>
      <c r="K121" s="38"/>
    </row>
    <row r="122" spans="1:11" ht="38.25">
      <c r="A122" s="33" t="s">
        <v>164</v>
      </c>
      <c r="B122" s="19" t="s">
        <v>153</v>
      </c>
      <c r="C122" s="77">
        <v>756746.2</v>
      </c>
      <c r="D122" s="93">
        <v>756423.5</v>
      </c>
      <c r="E122" s="93">
        <v>716797.6</v>
      </c>
      <c r="F122" s="93">
        <v>756423.5</v>
      </c>
      <c r="G122" s="93">
        <f>F122</f>
        <v>756423.5</v>
      </c>
      <c r="H122" s="127">
        <f t="shared" si="4"/>
        <v>100</v>
      </c>
      <c r="I122" s="38"/>
      <c r="J122" s="38"/>
      <c r="K122" s="38"/>
    </row>
    <row r="123" spans="1:11" ht="15.75" customHeight="1">
      <c r="A123" s="33" t="s">
        <v>165</v>
      </c>
      <c r="B123" s="19" t="s">
        <v>154</v>
      </c>
      <c r="C123" s="77">
        <v>155874.7</v>
      </c>
      <c r="D123" s="93">
        <v>562497.504</v>
      </c>
      <c r="E123" s="93">
        <v>491329.77019</v>
      </c>
      <c r="F123" s="93">
        <v>728801.187</v>
      </c>
      <c r="G123" s="93">
        <f>F123</f>
        <v>728801.187</v>
      </c>
      <c r="H123" s="127">
        <f t="shared" si="4"/>
        <v>100</v>
      </c>
      <c r="I123" s="38"/>
      <c r="J123" s="38"/>
      <c r="K123" s="38"/>
    </row>
    <row r="124" spans="1:11" s="45" customFormat="1" ht="25.5">
      <c r="A124" s="33" t="s">
        <v>170</v>
      </c>
      <c r="B124" s="19" t="s">
        <v>171</v>
      </c>
      <c r="C124" s="76">
        <v>105936.9</v>
      </c>
      <c r="D124" s="93">
        <v>217014.54997999998</v>
      </c>
      <c r="E124" s="93">
        <v>180777.31494</v>
      </c>
      <c r="F124" s="93">
        <v>106146.9</v>
      </c>
      <c r="G124" s="93">
        <f>F124</f>
        <v>106146.9</v>
      </c>
      <c r="H124" s="127">
        <f t="shared" si="4"/>
        <v>100</v>
      </c>
      <c r="I124" s="38"/>
      <c r="J124" s="38"/>
      <c r="K124" s="38"/>
    </row>
    <row r="125" spans="1:11" ht="15">
      <c r="A125" s="32"/>
      <c r="B125" s="13" t="s">
        <v>240</v>
      </c>
      <c r="C125" s="73">
        <f>C50+C60+C62+C68+C78+C83+C88+C96+C99+C105+C111+C116+C119+C121</f>
        <v>29601375.000000004</v>
      </c>
      <c r="D125" s="97">
        <f>D50+D60+D62+D68+D78+D83+D88+D96+D99+D105+D111+D116+D119+D121</f>
        <v>31610310.158649992</v>
      </c>
      <c r="E125" s="97">
        <f>E50+E60+E62+E68+E78+E83+E88+E96+E99+E105+E111+E116+E119+E121</f>
        <v>24248270.41268</v>
      </c>
      <c r="F125" s="97">
        <v>31950310.1</v>
      </c>
      <c r="G125" s="97">
        <f>G50+G60+G62+G68+G78+G83+G88+G96+G99+G105+G111+G116+G119+G121</f>
        <v>31947561.639599994</v>
      </c>
      <c r="H125" s="96">
        <f t="shared" si="4"/>
        <v>99.99139770352336</v>
      </c>
      <c r="I125" s="38"/>
      <c r="J125" s="38"/>
      <c r="K125" s="38"/>
    </row>
    <row r="126" spans="1:11" s="45" customFormat="1" ht="15">
      <c r="A126" s="31"/>
      <c r="B126" s="20" t="s">
        <v>194</v>
      </c>
      <c r="C126" s="89">
        <f>C48-C125</f>
        <v>973979.9999999963</v>
      </c>
      <c r="D126" s="89">
        <f>D48-D125</f>
        <v>947973.0705800094</v>
      </c>
      <c r="E126" s="89">
        <f>E48-E125</f>
        <v>1653438.8881400004</v>
      </c>
      <c r="F126" s="89">
        <f>F48-F125</f>
        <v>947973.1292300001</v>
      </c>
      <c r="G126" s="89">
        <f>G48-G125</f>
        <v>947973.0705800056</v>
      </c>
      <c r="H126" s="127"/>
      <c r="I126" s="83"/>
      <c r="J126" s="38"/>
      <c r="K126" s="38"/>
    </row>
    <row r="127" spans="1:11" s="49" customFormat="1" ht="26.25" customHeight="1">
      <c r="A127" s="34"/>
      <c r="B127" s="21"/>
      <c r="C127" s="48"/>
      <c r="D127" s="57"/>
      <c r="E127" s="57"/>
      <c r="F127" s="57"/>
      <c r="G127" s="80"/>
      <c r="H127" s="54"/>
      <c r="I127" s="38"/>
      <c r="J127" s="38"/>
      <c r="K127" s="38"/>
    </row>
    <row r="128" spans="1:11" s="51" customFormat="1" ht="25.5" customHeight="1">
      <c r="A128" s="35"/>
      <c r="B128" s="22"/>
      <c r="C128" s="50"/>
      <c r="D128" s="55"/>
      <c r="E128" s="55"/>
      <c r="F128" s="55"/>
      <c r="G128" s="79"/>
      <c r="H128" s="55"/>
      <c r="I128" s="38"/>
      <c r="J128" s="38"/>
      <c r="K128" s="38"/>
    </row>
    <row r="129" spans="1:8" ht="15">
      <c r="A129" s="27"/>
      <c r="B129" s="23"/>
      <c r="C129" s="12"/>
      <c r="D129" s="58"/>
      <c r="E129" s="58"/>
      <c r="F129" s="58"/>
      <c r="H129" s="56"/>
    </row>
    <row r="130" ht="15">
      <c r="C130" s="4"/>
    </row>
    <row r="131" spans="3:9" ht="15">
      <c r="C131" s="4"/>
      <c r="E131" s="82"/>
      <c r="F131" s="82"/>
      <c r="G131" s="82"/>
      <c r="H131" s="82"/>
      <c r="I131" s="82"/>
    </row>
    <row r="132" spans="3:9" ht="15">
      <c r="C132" s="4"/>
      <c r="E132" s="82"/>
      <c r="F132" s="82"/>
      <c r="G132" s="82"/>
      <c r="H132" s="82"/>
      <c r="I132" s="82"/>
    </row>
    <row r="133" spans="3:9" ht="15">
      <c r="C133" s="4"/>
      <c r="E133" s="82"/>
      <c r="F133" s="82"/>
      <c r="G133" s="82"/>
      <c r="H133" s="82"/>
      <c r="I133" s="82"/>
    </row>
    <row r="134" spans="3:9" ht="15">
      <c r="C134" s="4"/>
      <c r="E134" s="82"/>
      <c r="F134" s="82"/>
      <c r="G134" s="82"/>
      <c r="H134" s="82"/>
      <c r="I134" s="82"/>
    </row>
    <row r="135" spans="3:9" ht="15">
      <c r="C135" s="4"/>
      <c r="E135" s="82"/>
      <c r="F135" s="82"/>
      <c r="G135" s="82"/>
      <c r="H135" s="82"/>
      <c r="I135" s="82"/>
    </row>
    <row r="136" spans="3:9" ht="15">
      <c r="C136" s="4"/>
      <c r="E136" s="82"/>
      <c r="F136" s="82"/>
      <c r="G136" s="82"/>
      <c r="H136" s="82"/>
      <c r="I136" s="82"/>
    </row>
    <row r="137" spans="3:9" ht="15">
      <c r="C137" s="4"/>
      <c r="E137" s="82"/>
      <c r="F137" s="82"/>
      <c r="G137" s="82"/>
      <c r="H137" s="82"/>
      <c r="I137" s="82"/>
    </row>
    <row r="138" spans="3:9" ht="15">
      <c r="C138" s="4"/>
      <c r="E138" s="82"/>
      <c r="F138" s="82"/>
      <c r="G138" s="82"/>
      <c r="H138" s="82"/>
      <c r="I138" s="82"/>
    </row>
    <row r="139" spans="3:9" ht="15">
      <c r="C139" s="4"/>
      <c r="E139" s="82"/>
      <c r="F139" s="82"/>
      <c r="G139" s="82"/>
      <c r="H139" s="82"/>
      <c r="I139" s="82"/>
    </row>
    <row r="140" spans="1:9" ht="15">
      <c r="A140" s="37"/>
      <c r="B140" s="37"/>
      <c r="C140" s="4"/>
      <c r="E140" s="82"/>
      <c r="F140" s="82"/>
      <c r="G140" s="82"/>
      <c r="H140" s="82"/>
      <c r="I140" s="82"/>
    </row>
    <row r="141" spans="1:9" ht="15">
      <c r="A141" s="37"/>
      <c r="B141" s="37"/>
      <c r="C141" s="4"/>
      <c r="E141" s="82"/>
      <c r="F141" s="82"/>
      <c r="G141" s="82"/>
      <c r="H141" s="82"/>
      <c r="I141" s="82"/>
    </row>
    <row r="142" spans="1:9" ht="15">
      <c r="A142" s="37"/>
      <c r="B142" s="37"/>
      <c r="C142" s="4"/>
      <c r="E142" s="82"/>
      <c r="F142" s="82"/>
      <c r="G142" s="82"/>
      <c r="H142" s="82"/>
      <c r="I142" s="82"/>
    </row>
    <row r="143" spans="1:9" ht="15">
      <c r="A143" s="37"/>
      <c r="B143" s="37"/>
      <c r="C143" s="4"/>
      <c r="E143" s="82"/>
      <c r="F143" s="82"/>
      <c r="G143" s="82"/>
      <c r="H143" s="82"/>
      <c r="I143" s="82"/>
    </row>
    <row r="144" spans="1:9" ht="15">
      <c r="A144" s="37"/>
      <c r="B144" s="37"/>
      <c r="C144" s="4"/>
      <c r="E144" s="82"/>
      <c r="F144" s="82"/>
      <c r="G144" s="82"/>
      <c r="H144" s="82"/>
      <c r="I144" s="82"/>
    </row>
    <row r="145" spans="1:9" ht="15">
      <c r="A145" s="37"/>
      <c r="B145" s="37"/>
      <c r="C145" s="4"/>
      <c r="E145" s="82"/>
      <c r="F145" s="82"/>
      <c r="G145" s="82"/>
      <c r="H145" s="82"/>
      <c r="I145" s="82"/>
    </row>
    <row r="146" spans="1:9" ht="15">
      <c r="A146" s="37"/>
      <c r="B146" s="37"/>
      <c r="C146" s="4"/>
      <c r="E146" s="82"/>
      <c r="F146" s="82"/>
      <c r="G146" s="82"/>
      <c r="H146" s="82"/>
      <c r="I146" s="82"/>
    </row>
    <row r="147" spans="1:9" ht="15">
      <c r="A147" s="37"/>
      <c r="B147" s="37"/>
      <c r="C147" s="4"/>
      <c r="E147" s="82"/>
      <c r="F147" s="82"/>
      <c r="G147" s="82"/>
      <c r="H147" s="82"/>
      <c r="I147" s="82"/>
    </row>
    <row r="148" spans="1:9" ht="15">
      <c r="A148" s="37"/>
      <c r="B148" s="37"/>
      <c r="C148" s="4"/>
      <c r="E148" s="82"/>
      <c r="F148" s="82"/>
      <c r="G148" s="82"/>
      <c r="H148" s="82"/>
      <c r="I148" s="82"/>
    </row>
    <row r="149" spans="1:9" ht="15">
      <c r="A149" s="37"/>
      <c r="B149" s="37"/>
      <c r="C149" s="4"/>
      <c r="E149" s="82"/>
      <c r="F149" s="82"/>
      <c r="G149" s="82"/>
      <c r="H149" s="82"/>
      <c r="I149" s="82"/>
    </row>
    <row r="150" spans="1:9" ht="15">
      <c r="A150" s="37"/>
      <c r="B150" s="37"/>
      <c r="C150" s="4"/>
      <c r="E150" s="82"/>
      <c r="F150" s="82"/>
      <c r="G150" s="82"/>
      <c r="H150" s="82"/>
      <c r="I150" s="82"/>
    </row>
    <row r="151" spans="1:9" ht="15">
      <c r="A151" s="37"/>
      <c r="B151" s="37"/>
      <c r="C151" s="4"/>
      <c r="E151" s="82"/>
      <c r="F151" s="82"/>
      <c r="G151" s="82"/>
      <c r="H151" s="82"/>
      <c r="I151" s="82"/>
    </row>
    <row r="152" spans="1:9" ht="15">
      <c r="A152" s="37"/>
      <c r="B152" s="37"/>
      <c r="C152" s="4"/>
      <c r="E152" s="82"/>
      <c r="F152" s="82"/>
      <c r="G152" s="82"/>
      <c r="H152" s="82"/>
      <c r="I152" s="82"/>
    </row>
    <row r="153" spans="1:9" ht="15">
      <c r="A153" s="37"/>
      <c r="B153" s="37"/>
      <c r="C153" s="4"/>
      <c r="E153" s="82"/>
      <c r="F153" s="82"/>
      <c r="G153" s="82"/>
      <c r="H153" s="82"/>
      <c r="I153" s="82"/>
    </row>
    <row r="154" spans="1:9" ht="15">
      <c r="A154" s="37"/>
      <c r="B154" s="37"/>
      <c r="C154" s="4"/>
      <c r="E154" s="82"/>
      <c r="F154" s="82"/>
      <c r="G154" s="82"/>
      <c r="H154" s="82"/>
      <c r="I154" s="82"/>
    </row>
    <row r="155" spans="1:9" ht="15">
      <c r="A155" s="37"/>
      <c r="B155" s="37"/>
      <c r="C155" s="4"/>
      <c r="E155" s="82"/>
      <c r="F155" s="82"/>
      <c r="G155" s="82"/>
      <c r="H155" s="82"/>
      <c r="I155" s="82"/>
    </row>
    <row r="156" spans="1:9" ht="15">
      <c r="A156" s="37"/>
      <c r="B156" s="37"/>
      <c r="C156" s="4"/>
      <c r="E156" s="82"/>
      <c r="F156" s="82"/>
      <c r="G156" s="82"/>
      <c r="H156" s="82"/>
      <c r="I156" s="82"/>
    </row>
    <row r="157" spans="1:9" ht="15">
      <c r="A157" s="37"/>
      <c r="B157" s="37"/>
      <c r="C157" s="4"/>
      <c r="E157" s="82"/>
      <c r="F157" s="82"/>
      <c r="G157" s="82"/>
      <c r="H157" s="82"/>
      <c r="I157" s="82"/>
    </row>
    <row r="158" spans="1:9" ht="15">
      <c r="A158" s="37"/>
      <c r="B158" s="37"/>
      <c r="C158" s="4"/>
      <c r="E158" s="82"/>
      <c r="F158" s="82"/>
      <c r="G158" s="82"/>
      <c r="H158" s="82"/>
      <c r="I158" s="82"/>
    </row>
    <row r="159" spans="1:9" ht="15">
      <c r="A159" s="37"/>
      <c r="B159" s="37"/>
      <c r="C159" s="4"/>
      <c r="E159" s="82"/>
      <c r="F159" s="82"/>
      <c r="G159" s="82"/>
      <c r="H159" s="82"/>
      <c r="I159" s="82"/>
    </row>
    <row r="160" spans="1:9" ht="15">
      <c r="A160" s="37"/>
      <c r="B160" s="37"/>
      <c r="C160" s="4"/>
      <c r="E160" s="82"/>
      <c r="F160" s="82"/>
      <c r="G160" s="82"/>
      <c r="H160" s="82"/>
      <c r="I160" s="82"/>
    </row>
    <row r="161" spans="1:9" ht="15">
      <c r="A161" s="37"/>
      <c r="B161" s="37"/>
      <c r="C161" s="4"/>
      <c r="E161" s="82"/>
      <c r="F161" s="82"/>
      <c r="G161" s="82"/>
      <c r="H161" s="82"/>
      <c r="I161" s="82"/>
    </row>
    <row r="162" spans="1:9" ht="15">
      <c r="A162" s="37"/>
      <c r="B162" s="37"/>
      <c r="C162" s="4"/>
      <c r="E162" s="82"/>
      <c r="F162" s="82"/>
      <c r="G162" s="82"/>
      <c r="H162" s="82"/>
      <c r="I162" s="82"/>
    </row>
    <row r="163" spans="1:9" ht="15">
      <c r="A163" s="37"/>
      <c r="B163" s="37"/>
      <c r="C163" s="4"/>
      <c r="E163" s="82"/>
      <c r="F163" s="82"/>
      <c r="G163" s="82"/>
      <c r="H163" s="82"/>
      <c r="I163" s="82"/>
    </row>
    <row r="164" spans="1:9" ht="15">
      <c r="A164" s="37"/>
      <c r="B164" s="37"/>
      <c r="C164" s="4"/>
      <c r="E164" s="82"/>
      <c r="F164" s="82"/>
      <c r="G164" s="82"/>
      <c r="H164" s="82"/>
      <c r="I164" s="82"/>
    </row>
    <row r="165" spans="1:9" ht="15">
      <c r="A165" s="37"/>
      <c r="B165" s="37"/>
      <c r="C165" s="4"/>
      <c r="E165" s="82"/>
      <c r="F165" s="82"/>
      <c r="G165" s="82"/>
      <c r="H165" s="82"/>
      <c r="I165" s="82"/>
    </row>
    <row r="166" spans="1:9" ht="15">
      <c r="A166" s="37"/>
      <c r="B166" s="37"/>
      <c r="C166" s="4"/>
      <c r="E166" s="82"/>
      <c r="F166" s="82"/>
      <c r="G166" s="82"/>
      <c r="H166" s="82"/>
      <c r="I166" s="82"/>
    </row>
    <row r="167" spans="1:9" ht="15">
      <c r="A167" s="37"/>
      <c r="B167" s="37"/>
      <c r="C167" s="4"/>
      <c r="E167" s="82"/>
      <c r="F167" s="82"/>
      <c r="G167" s="82"/>
      <c r="H167" s="82"/>
      <c r="I167" s="82"/>
    </row>
    <row r="168" spans="1:8" ht="15">
      <c r="A168" s="37"/>
      <c r="B168" s="37"/>
      <c r="C168" s="4"/>
      <c r="G168" s="37"/>
      <c r="H168" s="37"/>
    </row>
    <row r="169" spans="1:8" ht="15">
      <c r="A169" s="37"/>
      <c r="B169" s="37"/>
      <c r="C169" s="4"/>
      <c r="G169" s="37"/>
      <c r="H169" s="37"/>
    </row>
    <row r="170" spans="1:8" ht="15">
      <c r="A170" s="37"/>
      <c r="B170" s="37"/>
      <c r="C170" s="4"/>
      <c r="G170" s="37"/>
      <c r="H170" s="37"/>
    </row>
    <row r="171" spans="1:8" ht="15">
      <c r="A171" s="37"/>
      <c r="B171" s="37"/>
      <c r="C171" s="4"/>
      <c r="G171" s="37"/>
      <c r="H171" s="37"/>
    </row>
    <row r="172" spans="1:8" ht="15">
      <c r="A172" s="37"/>
      <c r="B172" s="37"/>
      <c r="C172" s="4"/>
      <c r="G172" s="37"/>
      <c r="H172" s="37"/>
    </row>
    <row r="173" spans="1:8" ht="15">
      <c r="A173" s="37"/>
      <c r="B173" s="37"/>
      <c r="C173" s="4"/>
      <c r="G173" s="37"/>
      <c r="H173" s="37"/>
    </row>
    <row r="174" spans="1:8" ht="15">
      <c r="A174" s="37"/>
      <c r="B174" s="37"/>
      <c r="C174" s="4"/>
      <c r="G174" s="37"/>
      <c r="H174" s="37"/>
    </row>
    <row r="175" spans="1:8" ht="15">
      <c r="A175" s="37"/>
      <c r="B175" s="37"/>
      <c r="C175" s="4"/>
      <c r="G175" s="37"/>
      <c r="H175" s="37"/>
    </row>
    <row r="176" spans="1:8" ht="15">
      <c r="A176" s="37"/>
      <c r="B176" s="37"/>
      <c r="C176" s="4"/>
      <c r="G176" s="37"/>
      <c r="H176" s="37"/>
    </row>
    <row r="177" spans="1:8" ht="15">
      <c r="A177" s="37"/>
      <c r="B177" s="37"/>
      <c r="C177" s="4"/>
      <c r="G177" s="37"/>
      <c r="H177" s="37"/>
    </row>
    <row r="178" spans="1:8" ht="15">
      <c r="A178" s="37"/>
      <c r="B178" s="37"/>
      <c r="C178" s="4"/>
      <c r="G178" s="37"/>
      <c r="H178" s="37"/>
    </row>
    <row r="179" spans="1:8" ht="15">
      <c r="A179" s="37"/>
      <c r="B179" s="37"/>
      <c r="C179" s="4"/>
      <c r="G179" s="37"/>
      <c r="H179" s="37"/>
    </row>
    <row r="180" spans="1:8" ht="15">
      <c r="A180" s="37"/>
      <c r="B180" s="37"/>
      <c r="C180" s="4"/>
      <c r="G180" s="37"/>
      <c r="H180" s="37"/>
    </row>
    <row r="181" spans="1:8" ht="15">
      <c r="A181" s="37"/>
      <c r="B181" s="37"/>
      <c r="C181" s="4"/>
      <c r="G181" s="37"/>
      <c r="H181" s="37"/>
    </row>
    <row r="182" spans="1:8" ht="15">
      <c r="A182" s="37"/>
      <c r="B182" s="37"/>
      <c r="C182" s="4"/>
      <c r="G182" s="37"/>
      <c r="H182" s="37"/>
    </row>
    <row r="183" spans="1:8" ht="15">
      <c r="A183" s="37"/>
      <c r="B183" s="37"/>
      <c r="C183" s="4"/>
      <c r="G183" s="37"/>
      <c r="H183" s="37"/>
    </row>
    <row r="184" spans="1:8" ht="15">
      <c r="A184" s="37"/>
      <c r="B184" s="37"/>
      <c r="C184" s="4"/>
      <c r="G184" s="37"/>
      <c r="H184" s="37"/>
    </row>
    <row r="185" spans="1:8" ht="15">
      <c r="A185" s="37"/>
      <c r="B185" s="37"/>
      <c r="C185" s="4"/>
      <c r="G185" s="37"/>
      <c r="H185" s="37"/>
    </row>
    <row r="186" spans="1:8" ht="15">
      <c r="A186" s="37"/>
      <c r="B186" s="37"/>
      <c r="C186" s="4"/>
      <c r="G186" s="37"/>
      <c r="H186" s="37"/>
    </row>
    <row r="187" spans="1:8" ht="15">
      <c r="A187" s="37"/>
      <c r="B187" s="37"/>
      <c r="C187" s="4"/>
      <c r="G187" s="37"/>
      <c r="H187" s="37"/>
    </row>
    <row r="188" spans="1:8" ht="15">
      <c r="A188" s="37"/>
      <c r="B188" s="37"/>
      <c r="C188" s="4"/>
      <c r="G188" s="37"/>
      <c r="H188" s="37"/>
    </row>
    <row r="189" spans="1:8" ht="15">
      <c r="A189" s="37"/>
      <c r="B189" s="37"/>
      <c r="C189" s="4"/>
      <c r="G189" s="37"/>
      <c r="H189" s="37"/>
    </row>
    <row r="190" spans="1:8" ht="15">
      <c r="A190" s="37"/>
      <c r="B190" s="37"/>
      <c r="C190" s="4"/>
      <c r="G190" s="37"/>
      <c r="H190" s="37"/>
    </row>
    <row r="191" spans="1:8" ht="15">
      <c r="A191" s="37"/>
      <c r="B191" s="37"/>
      <c r="C191" s="4"/>
      <c r="G191" s="37"/>
      <c r="H191" s="37"/>
    </row>
    <row r="192" spans="1:8" ht="15">
      <c r="A192" s="37"/>
      <c r="B192" s="37"/>
      <c r="C192" s="4"/>
      <c r="G192" s="37"/>
      <c r="H192" s="37"/>
    </row>
    <row r="193" spans="1:8" ht="15">
      <c r="A193" s="37"/>
      <c r="B193" s="37"/>
      <c r="C193" s="4"/>
      <c r="G193" s="37"/>
      <c r="H193" s="37"/>
    </row>
    <row r="194" spans="1:8" ht="15">
      <c r="A194" s="37"/>
      <c r="B194" s="37"/>
      <c r="C194" s="4"/>
      <c r="G194" s="37"/>
      <c r="H194" s="37"/>
    </row>
    <row r="195" spans="1:8" ht="15">
      <c r="A195" s="37"/>
      <c r="B195" s="37"/>
      <c r="C195" s="4"/>
      <c r="G195" s="37"/>
      <c r="H195" s="37"/>
    </row>
    <row r="196" spans="1:8" ht="15">
      <c r="A196" s="37"/>
      <c r="B196" s="37"/>
      <c r="C196" s="4"/>
      <c r="G196" s="37"/>
      <c r="H196" s="37"/>
    </row>
    <row r="197" spans="1:8" ht="15">
      <c r="A197" s="37"/>
      <c r="B197" s="37"/>
      <c r="C197" s="4"/>
      <c r="G197" s="37"/>
      <c r="H197" s="37"/>
    </row>
    <row r="198" spans="1:8" ht="15">
      <c r="A198" s="37"/>
      <c r="B198" s="37"/>
      <c r="C198" s="4"/>
      <c r="G198" s="37"/>
      <c r="H198" s="37"/>
    </row>
    <row r="199" spans="1:8" ht="15">
      <c r="A199" s="37"/>
      <c r="B199" s="37"/>
      <c r="C199" s="4"/>
      <c r="G199" s="37"/>
      <c r="H199" s="37"/>
    </row>
    <row r="200" spans="1:8" ht="15">
      <c r="A200" s="37"/>
      <c r="B200" s="37"/>
      <c r="C200" s="4"/>
      <c r="G200" s="37"/>
      <c r="H200" s="37"/>
    </row>
    <row r="201" spans="1:8" ht="15">
      <c r="A201" s="37"/>
      <c r="B201" s="37"/>
      <c r="C201" s="4"/>
      <c r="G201" s="37"/>
      <c r="H201" s="37"/>
    </row>
    <row r="202" spans="1:8" ht="15">
      <c r="A202" s="37"/>
      <c r="B202" s="37"/>
      <c r="C202" s="4"/>
      <c r="G202" s="37"/>
      <c r="H202" s="37"/>
    </row>
    <row r="203" spans="1:8" ht="15">
      <c r="A203" s="37"/>
      <c r="B203" s="37"/>
      <c r="C203" s="4"/>
      <c r="G203" s="37"/>
      <c r="H203" s="37"/>
    </row>
    <row r="204" spans="1:8" ht="15">
      <c r="A204" s="37"/>
      <c r="B204" s="37"/>
      <c r="C204" s="4"/>
      <c r="G204" s="37"/>
      <c r="H204" s="37"/>
    </row>
    <row r="205" spans="1:8" ht="15">
      <c r="A205" s="37"/>
      <c r="B205" s="37"/>
      <c r="C205" s="4"/>
      <c r="G205" s="37"/>
      <c r="H205" s="37"/>
    </row>
    <row r="206" spans="1:8" ht="15">
      <c r="A206" s="37"/>
      <c r="B206" s="37"/>
      <c r="C206" s="4"/>
      <c r="G206" s="37"/>
      <c r="H206" s="37"/>
    </row>
    <row r="207" spans="1:8" ht="15">
      <c r="A207" s="37"/>
      <c r="B207" s="37"/>
      <c r="C207" s="4"/>
      <c r="G207" s="37"/>
      <c r="H207" s="37"/>
    </row>
    <row r="208" spans="1:8" ht="15">
      <c r="A208" s="37"/>
      <c r="B208" s="37"/>
      <c r="C208" s="4"/>
      <c r="G208" s="37"/>
      <c r="H208" s="37"/>
    </row>
    <row r="209" spans="1:8" ht="15">
      <c r="A209" s="37"/>
      <c r="B209" s="37"/>
      <c r="C209" s="4"/>
      <c r="G209" s="37"/>
      <c r="H209" s="37"/>
    </row>
    <row r="210" spans="1:8" ht="15">
      <c r="A210" s="37"/>
      <c r="B210" s="37"/>
      <c r="C210" s="4"/>
      <c r="G210" s="37"/>
      <c r="H210" s="37"/>
    </row>
    <row r="211" spans="1:8" ht="15">
      <c r="A211" s="37"/>
      <c r="B211" s="37"/>
      <c r="C211" s="4"/>
      <c r="G211" s="37"/>
      <c r="H211" s="37"/>
    </row>
    <row r="212" spans="1:8" ht="15">
      <c r="A212" s="37"/>
      <c r="B212" s="37"/>
      <c r="C212" s="4"/>
      <c r="G212" s="37"/>
      <c r="H212" s="37"/>
    </row>
    <row r="213" spans="1:8" ht="15">
      <c r="A213" s="37"/>
      <c r="B213" s="37"/>
      <c r="C213" s="4"/>
      <c r="G213" s="37"/>
      <c r="H213" s="37"/>
    </row>
    <row r="214" spans="1:8" ht="15">
      <c r="A214" s="37"/>
      <c r="B214" s="37"/>
      <c r="C214" s="4"/>
      <c r="G214" s="37"/>
      <c r="H214" s="37"/>
    </row>
    <row r="215" spans="1:8" ht="15">
      <c r="A215" s="37"/>
      <c r="B215" s="37"/>
      <c r="C215" s="4"/>
      <c r="G215" s="37"/>
      <c r="H215" s="37"/>
    </row>
    <row r="216" spans="1:8" ht="15">
      <c r="A216" s="37"/>
      <c r="B216" s="37"/>
      <c r="C216" s="4"/>
      <c r="G216" s="37"/>
      <c r="H216" s="37"/>
    </row>
    <row r="217" spans="1:8" ht="15">
      <c r="A217" s="37"/>
      <c r="B217" s="37"/>
      <c r="C217" s="4"/>
      <c r="G217" s="37"/>
      <c r="H217" s="37"/>
    </row>
    <row r="218" spans="1:8" ht="15">
      <c r="A218" s="37"/>
      <c r="B218" s="37"/>
      <c r="C218" s="4"/>
      <c r="G218" s="37"/>
      <c r="H218" s="37"/>
    </row>
    <row r="219" spans="1:8" ht="15">
      <c r="A219" s="37"/>
      <c r="B219" s="37"/>
      <c r="C219" s="4"/>
      <c r="G219" s="37"/>
      <c r="H219" s="37"/>
    </row>
  </sheetData>
  <sheetProtection/>
  <mergeCells count="2">
    <mergeCell ref="A1:H1"/>
    <mergeCell ref="G3:H3"/>
  </mergeCells>
  <printOptions/>
  <pageMargins left="0.6692913385826772" right="0.15748031496062992" top="0.9448818897637796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Шумахер Татьяна Васильевна</dc:creator>
  <cp:keywords/>
  <dc:description/>
  <cp:lastModifiedBy>Алябышев</cp:lastModifiedBy>
  <cp:lastPrinted>2019-11-19T07:35:41Z</cp:lastPrinted>
  <dcterms:created xsi:type="dcterms:W3CDTF">2000-02-18T06:44:28Z</dcterms:created>
  <dcterms:modified xsi:type="dcterms:W3CDTF">2019-11-19T13:32:01Z</dcterms:modified>
  <cp:category/>
  <cp:version/>
  <cp:contentType/>
  <cp:contentStatus/>
</cp:coreProperties>
</file>